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astro\Desktop\Ana Belen Castro\STAC\004\version 2103\"/>
    </mc:Choice>
  </mc:AlternateContent>
  <xr:revisionPtr revIDLastSave="0" documentId="13_ncr:1_{68170E4F-57BC-40B7-AB30-CB79008E1022}" xr6:coauthVersionLast="36" xr6:coauthVersionMax="47" xr10:uidLastSave="{00000000-0000-0000-0000-000000000000}"/>
  <bookViews>
    <workbookView xWindow="-105" yWindow="-105" windowWidth="23250" windowHeight="12450" tabRatio="755" activeTab="3" xr2:uid="{8463A00B-27D7-49B0-BECA-563A5CB1A6F2}"/>
  </bookViews>
  <sheets>
    <sheet name="1. Tabulación de datos" sheetId="1" r:id="rId1"/>
    <sheet name="2.Análisis y acciones de mejora" sheetId="2" r:id="rId2"/>
    <sheet name="3.Evaluación de datos" sheetId="5" r:id="rId3"/>
    <sheet name="4. Propuesta de AC 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5" l="1"/>
  <c r="G6" i="5"/>
  <c r="G7" i="5"/>
  <c r="AA5" i="5"/>
  <c r="L9" i="5"/>
  <c r="L10" i="5"/>
  <c r="N10" i="5" s="1"/>
  <c r="N9" i="5"/>
  <c r="I8" i="4"/>
  <c r="I9" i="4"/>
  <c r="I10" i="4"/>
  <c r="A8" i="4"/>
  <c r="D8" i="4"/>
  <c r="E8" i="4"/>
  <c r="F8" i="4"/>
  <c r="G8" i="4"/>
  <c r="H8" i="4"/>
  <c r="L8" i="4"/>
  <c r="M8" i="4"/>
  <c r="N8" i="4"/>
  <c r="O8" i="4"/>
  <c r="D9" i="4"/>
  <c r="E9" i="4"/>
  <c r="F9" i="4"/>
  <c r="G9" i="4"/>
  <c r="J9" i="4"/>
  <c r="L9" i="4"/>
  <c r="M9" i="4"/>
  <c r="N9" i="4"/>
  <c r="O9" i="4"/>
  <c r="D10" i="4"/>
  <c r="E10" i="4"/>
  <c r="F10" i="4"/>
  <c r="G10" i="4"/>
  <c r="J10" i="4"/>
  <c r="L10" i="4"/>
  <c r="M10" i="4"/>
  <c r="N10" i="4"/>
  <c r="O10" i="4"/>
  <c r="J8" i="4" l="1"/>
  <c r="D20" i="4"/>
  <c r="C20" i="4"/>
  <c r="B20" i="4"/>
  <c r="A25" i="4"/>
  <c r="A29" i="4"/>
  <c r="A21" i="4"/>
  <c r="A20" i="4"/>
  <c r="N11" i="1" l="1"/>
  <c r="C28" i="2"/>
  <c r="A28" i="2" s="1"/>
  <c r="C31" i="2"/>
  <c r="A31" i="2" s="1"/>
  <c r="C34" i="2"/>
  <c r="A36" i="2" s="1"/>
  <c r="C37" i="2"/>
  <c r="A39" i="2" s="1"/>
  <c r="A38" i="2" l="1"/>
  <c r="A37" i="2"/>
  <c r="A34" i="2"/>
  <c r="A33" i="2"/>
  <c r="A32" i="2"/>
  <c r="A35" i="2"/>
  <c r="A30" i="2"/>
  <c r="A29" i="2"/>
  <c r="D9" i="5"/>
  <c r="B21" i="4" s="1"/>
  <c r="D10" i="5"/>
  <c r="B22" i="4" s="1"/>
  <c r="D11" i="5"/>
  <c r="B23" i="4" s="1"/>
  <c r="D12" i="5"/>
  <c r="B24" i="4" s="1"/>
  <c r="D13" i="5"/>
  <c r="B25" i="4" s="1"/>
  <c r="D14" i="5"/>
  <c r="B26" i="4" s="1"/>
  <c r="D15" i="5"/>
  <c r="B27" i="4" s="1"/>
  <c r="D16" i="5"/>
  <c r="B28" i="4" s="1"/>
  <c r="D17" i="5"/>
  <c r="B29" i="4" s="1"/>
  <c r="D18" i="5"/>
  <c r="B30" i="4" s="1"/>
  <c r="D19" i="5"/>
  <c r="B31" i="4" s="1"/>
  <c r="D20" i="5"/>
  <c r="B32" i="4" s="1"/>
  <c r="N15" i="1" l="1"/>
  <c r="H16" i="2" s="1"/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A51" i="1"/>
  <c r="A64" i="1"/>
  <c r="A65" i="1"/>
  <c r="A66" i="1"/>
  <c r="A63" i="1"/>
  <c r="A60" i="1"/>
  <c r="A61" i="1"/>
  <c r="A62" i="1"/>
  <c r="A59" i="1"/>
  <c r="A56" i="1"/>
  <c r="A57" i="1"/>
  <c r="A58" i="1"/>
  <c r="A55" i="1"/>
  <c r="A52" i="1"/>
  <c r="A53" i="1"/>
  <c r="A54" i="1"/>
  <c r="A34" i="1"/>
  <c r="N63" i="1"/>
  <c r="E22" i="2" l="1"/>
  <c r="E25" i="2"/>
  <c r="E13" i="2"/>
  <c r="N23" i="1"/>
  <c r="N19" i="1" l="1"/>
  <c r="N4" i="2" l="1"/>
  <c r="F4" i="2"/>
  <c r="H52" i="2" l="1"/>
  <c r="F13" i="2"/>
  <c r="D16" i="2" l="1"/>
  <c r="D13" i="2"/>
  <c r="F19" i="2"/>
  <c r="F16" i="2"/>
  <c r="B19" i="2"/>
  <c r="B16" i="2"/>
  <c r="C16" i="2"/>
  <c r="B13" i="2"/>
  <c r="C19" i="2"/>
  <c r="C13" i="2"/>
  <c r="N51" i="1"/>
  <c r="H43" i="2" s="1"/>
  <c r="N55" i="1"/>
  <c r="H46" i="2" s="1"/>
  <c r="N59" i="1"/>
  <c r="H49" i="2" s="1"/>
  <c r="F52" i="2"/>
  <c r="F31" i="2"/>
  <c r="F28" i="2"/>
  <c r="F25" i="2"/>
  <c r="F22" i="2"/>
  <c r="E52" i="2"/>
  <c r="E49" i="2"/>
  <c r="E46" i="2"/>
  <c r="E43" i="2"/>
  <c r="E40" i="2"/>
  <c r="E37" i="2"/>
  <c r="E34" i="2"/>
  <c r="E31" i="2"/>
  <c r="E28" i="2"/>
  <c r="E19" i="2"/>
  <c r="E16" i="2"/>
  <c r="D52" i="2"/>
  <c r="D46" i="2"/>
  <c r="D49" i="2"/>
  <c r="C52" i="2"/>
  <c r="B52" i="2"/>
  <c r="D43" i="2"/>
  <c r="D40" i="2"/>
  <c r="D37" i="2"/>
  <c r="D34" i="2"/>
  <c r="D31" i="2"/>
  <c r="D28" i="2"/>
  <c r="D25" i="2"/>
  <c r="D22" i="2"/>
  <c r="D19" i="2"/>
  <c r="C49" i="2"/>
  <c r="C46" i="2"/>
  <c r="C43" i="2"/>
  <c r="C40" i="2"/>
  <c r="C25" i="2"/>
  <c r="C22" i="2"/>
  <c r="F49" i="2"/>
  <c r="F46" i="2"/>
  <c r="F43" i="2"/>
  <c r="F40" i="2"/>
  <c r="F37" i="2"/>
  <c r="F34" i="2"/>
  <c r="B40" i="2"/>
  <c r="B31" i="2"/>
  <c r="R6" i="2" l="1"/>
  <c r="A46" i="2"/>
  <c r="A47" i="2"/>
  <c r="A48" i="2"/>
  <c r="S8" i="2"/>
  <c r="S7" i="2"/>
  <c r="T8" i="2"/>
  <c r="S6" i="2"/>
  <c r="R8" i="2"/>
  <c r="R7" i="2"/>
  <c r="T7" i="2"/>
  <c r="T6" i="2"/>
  <c r="F8" i="2"/>
  <c r="F7" i="2"/>
  <c r="A52" i="2"/>
  <c r="A53" i="2"/>
  <c r="A54" i="2"/>
  <c r="A45" i="2"/>
  <c r="A44" i="2"/>
  <c r="A43" i="2"/>
  <c r="A49" i="2"/>
  <c r="A50" i="2"/>
  <c r="A51" i="2"/>
  <c r="A40" i="2"/>
  <c r="A41" i="2"/>
  <c r="A42" i="2"/>
  <c r="A15" i="2"/>
  <c r="A14" i="2"/>
  <c r="A13" i="2"/>
  <c r="K7" i="2"/>
  <c r="K8" i="2"/>
  <c r="A19" i="2"/>
  <c r="A20" i="2"/>
  <c r="A21" i="2"/>
  <c r="A18" i="2"/>
  <c r="A17" i="2"/>
  <c r="A16" i="2"/>
  <c r="A22" i="2"/>
  <c r="A23" i="2"/>
  <c r="A24" i="2"/>
  <c r="A27" i="2"/>
  <c r="A25" i="2"/>
  <c r="A26" i="2"/>
  <c r="K6" i="2"/>
  <c r="B43" i="2"/>
  <c r="B49" i="2"/>
  <c r="B46" i="2"/>
  <c r="B37" i="2"/>
  <c r="B34" i="2"/>
  <c r="B28" i="2"/>
  <c r="B25" i="2"/>
  <c r="B22" i="2"/>
  <c r="F6" i="2" l="1"/>
  <c r="Q5" i="5" s="1"/>
  <c r="U6" i="2"/>
  <c r="V6" i="2"/>
  <c r="U8" i="2"/>
  <c r="U7" i="2"/>
  <c r="X7" i="2"/>
  <c r="X8" i="2"/>
  <c r="X6" i="2"/>
  <c r="W8" i="2"/>
  <c r="W7" i="2"/>
  <c r="W6" i="2"/>
  <c r="V8" i="2"/>
  <c r="V7" i="2"/>
  <c r="AA7" i="5"/>
  <c r="B13" i="5"/>
  <c r="B17" i="5"/>
  <c r="C9" i="5"/>
  <c r="AA6" i="5"/>
  <c r="C17" i="5"/>
  <c r="Q7" i="5"/>
  <c r="B9" i="5"/>
  <c r="Q6" i="5"/>
  <c r="C13" i="5"/>
  <c r="H13" i="2"/>
  <c r="A36" i="4" l="1"/>
  <c r="A35" i="4"/>
  <c r="E36" i="4"/>
  <c r="E35" i="4"/>
  <c r="C36" i="4"/>
  <c r="C35" i="4"/>
  <c r="AG5" i="5"/>
  <c r="AG6" i="5"/>
  <c r="AE6" i="5"/>
  <c r="AE5" i="5"/>
  <c r="AC5" i="5"/>
  <c r="AC6" i="5"/>
  <c r="B32" i="1"/>
  <c r="B33" i="1"/>
  <c r="B34" i="1"/>
  <c r="B31" i="1"/>
  <c r="B50" i="1"/>
  <c r="B48" i="1"/>
  <c r="B49" i="1"/>
  <c r="B44" i="1"/>
  <c r="B45" i="1"/>
  <c r="B46" i="1"/>
  <c r="B40" i="1"/>
  <c r="B41" i="1"/>
  <c r="B42" i="1"/>
  <c r="B38" i="1"/>
  <c r="B36" i="1"/>
  <c r="B37" i="1"/>
  <c r="B30" i="1"/>
  <c r="B28" i="1"/>
  <c r="B29" i="1"/>
  <c r="B24" i="1"/>
  <c r="B25" i="1"/>
  <c r="B26" i="1"/>
  <c r="B20" i="1"/>
  <c r="B21" i="1"/>
  <c r="B22" i="1"/>
  <c r="B16" i="1"/>
  <c r="B17" i="1"/>
  <c r="B18" i="1"/>
  <c r="B12" i="1"/>
  <c r="B13" i="1"/>
  <c r="B14" i="1"/>
  <c r="B47" i="1"/>
  <c r="B43" i="1"/>
  <c r="B39" i="1"/>
  <c r="B35" i="1"/>
  <c r="B27" i="1"/>
  <c r="B23" i="1"/>
  <c r="B19" i="1"/>
  <c r="B15" i="1"/>
  <c r="B11" i="1"/>
  <c r="A48" i="1"/>
  <c r="A49" i="1"/>
  <c r="A50" i="1"/>
  <c r="A47" i="1"/>
  <c r="A44" i="1"/>
  <c r="A45" i="1"/>
  <c r="A46" i="1"/>
  <c r="A43" i="1"/>
  <c r="A42" i="1"/>
  <c r="A40" i="1"/>
  <c r="A41" i="1"/>
  <c r="A39" i="1"/>
  <c r="A36" i="1"/>
  <c r="A37" i="1"/>
  <c r="A38" i="1"/>
  <c r="A35" i="1"/>
  <c r="A33" i="1"/>
  <c r="A31" i="1"/>
  <c r="A32" i="1"/>
  <c r="A30" i="1"/>
  <c r="A28" i="1"/>
  <c r="A29" i="1"/>
  <c r="A26" i="1"/>
  <c r="A24" i="1"/>
  <c r="A25" i="1"/>
  <c r="A27" i="1"/>
  <c r="A23" i="1"/>
  <c r="A20" i="1"/>
  <c r="A21" i="1"/>
  <c r="A22" i="1"/>
  <c r="A19" i="1"/>
  <c r="A16" i="1"/>
  <c r="A17" i="1"/>
  <c r="A18" i="1"/>
  <c r="A15" i="1"/>
  <c r="A14" i="1"/>
  <c r="A12" i="1"/>
  <c r="A13" i="1"/>
  <c r="A11" i="1"/>
  <c r="N47" i="1"/>
  <c r="H40" i="2" s="1"/>
  <c r="N39" i="1"/>
  <c r="H34" i="2" s="1"/>
  <c r="I34" i="2" s="1"/>
  <c r="N43" i="1"/>
  <c r="H37" i="2" s="1"/>
  <c r="N27" i="1"/>
  <c r="H25" i="2" s="1"/>
  <c r="N31" i="1"/>
  <c r="H28" i="2" s="1"/>
  <c r="I28" i="2" s="1"/>
  <c r="N35" i="1"/>
  <c r="H31" i="2" s="1"/>
  <c r="I31" i="2" s="1"/>
  <c r="H22" i="2"/>
  <c r="H19" i="2"/>
  <c r="L18" i="5" l="1"/>
  <c r="D30" i="4" s="1"/>
  <c r="L15" i="5"/>
  <c r="D27" i="4" s="1"/>
  <c r="L12" i="5"/>
  <c r="D24" i="4" s="1"/>
  <c r="D21" i="4"/>
  <c r="F12" i="5"/>
  <c r="H20" i="5"/>
  <c r="F14" i="5"/>
  <c r="L16" i="5"/>
  <c r="D28" i="4" s="1"/>
  <c r="J10" i="5"/>
  <c r="C22" i="4" s="1"/>
  <c r="H13" i="5"/>
  <c r="F16" i="5"/>
  <c r="J18" i="5"/>
  <c r="C30" i="4" s="1"/>
  <c r="J15" i="5"/>
  <c r="C27" i="4" s="1"/>
  <c r="J12" i="5"/>
  <c r="J9" i="5"/>
  <c r="C21" i="4" s="1"/>
  <c r="F18" i="5"/>
  <c r="F9" i="5"/>
  <c r="J11" i="5"/>
  <c r="C23" i="4" s="1"/>
  <c r="H14" i="5"/>
  <c r="F11" i="5"/>
  <c r="L19" i="5"/>
  <c r="D31" i="4" s="1"/>
  <c r="J13" i="5"/>
  <c r="C25" i="4" s="1"/>
  <c r="H19" i="5"/>
  <c r="F19" i="5"/>
  <c r="H18" i="5"/>
  <c r="H15" i="5"/>
  <c r="H12" i="5"/>
  <c r="H9" i="5"/>
  <c r="F15" i="5"/>
  <c r="H11" i="5"/>
  <c r="F20" i="5"/>
  <c r="L13" i="5"/>
  <c r="D25" i="4" s="1"/>
  <c r="J16" i="5"/>
  <c r="C28" i="4" s="1"/>
  <c r="H16" i="5"/>
  <c r="F10" i="5"/>
  <c r="F13" i="5"/>
  <c r="L20" i="5"/>
  <c r="D32" i="4" s="1"/>
  <c r="L17" i="5"/>
  <c r="D29" i="4" s="1"/>
  <c r="L14" i="5"/>
  <c r="D26" i="4" s="1"/>
  <c r="L11" i="5"/>
  <c r="D23" i="4" s="1"/>
  <c r="J20" i="5"/>
  <c r="C32" i="4" s="1"/>
  <c r="J17" i="5"/>
  <c r="C29" i="4" s="1"/>
  <c r="J14" i="5"/>
  <c r="C26" i="4" s="1"/>
  <c r="H17" i="5"/>
  <c r="F17" i="5"/>
  <c r="D22" i="4"/>
  <c r="J19" i="5"/>
  <c r="C31" i="4" s="1"/>
  <c r="H10" i="5"/>
  <c r="I46" i="2"/>
  <c r="I43" i="2"/>
  <c r="I40" i="2"/>
  <c r="I52" i="2"/>
  <c r="I22" i="2"/>
  <c r="I49" i="2"/>
  <c r="I37" i="2"/>
  <c r="I25" i="2"/>
  <c r="I13" i="2"/>
  <c r="I16" i="2"/>
  <c r="I19" i="2"/>
  <c r="N12" i="5" l="1"/>
  <c r="C24" i="4"/>
  <c r="N19" i="5"/>
  <c r="N15" i="5"/>
  <c r="N20" i="5"/>
  <c r="N17" i="5"/>
  <c r="N16" i="5"/>
  <c r="N11" i="5"/>
  <c r="N18" i="5"/>
  <c r="N14" i="5"/>
  <c r="N13" i="5"/>
  <c r="AA19" i="5" l="1"/>
  <c r="AA11" i="5"/>
  <c r="AA15" i="5"/>
  <c r="AB15" i="5" l="1"/>
  <c r="K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Belen Castro Amaya</author>
    <author>Ayudante</author>
    <author>Usuario de Windows</author>
  </authors>
  <commentList>
    <comment ref="C10" authorId="0" shapeId="0" xr:uid="{EAA33FD2-D522-46DD-8595-EB0A0D45676F}">
      <text>
        <r>
          <rPr>
            <sz val="9"/>
            <color indexed="81"/>
            <rFont val="Tahoma"/>
            <family val="2"/>
          </rPr>
          <t>Se colocan los resultados que se muestra en los FT-02-V01/PRO-DAR-004 REPORTE DE MEDICIÓN Y PLAN DE MEJORA DEL RESULTADO DE APRENDIZAJE</t>
        </r>
      </text>
    </comment>
    <comment ref="J10" authorId="1" shapeId="0" xr:uid="{DD59CAA2-EEC6-4F1D-BE13-A487369C0DB1}">
      <text>
        <r>
          <rPr>
            <sz val="18"/>
            <color indexed="81"/>
            <rFont val="Calibri"/>
            <family val="2"/>
            <scheme val="minor"/>
          </rPr>
          <t>Se colocan los criterios correspondientes al Resultado de aprendizaje</t>
        </r>
      </text>
    </comment>
    <comment ref="J11" authorId="0" shapeId="0" xr:uid="{8F40E4C8-8E86-49C1-9F38-39E2FD8F88E4}">
      <text>
        <r>
          <rPr>
            <sz val="9"/>
            <color indexed="81"/>
            <rFont val="Tahoma"/>
            <family val="2"/>
          </rPr>
          <t>Se colocan los resultados que se muestra en los FT-02-V01/PRO-DAR-004 REPORTE DE MEDICIÓN Y PLAN DE MEJORA DEL RESULTADO DE APRENDIZAJE</t>
        </r>
      </text>
    </comment>
    <comment ref="J31" authorId="2" shapeId="0" xr:uid="{949C5852-2CF1-4995-B55E-D1F9B68C65C0}">
      <text>
        <r>
          <rPr>
            <sz val="12"/>
            <color indexed="81"/>
            <rFont val="Tahoma"/>
            <family val="2"/>
          </rPr>
          <t>Se colocan los conteo de resultados que se muestra en los FT-02-V01/PRO-DAR-004 REPORTE DE MEDICIÓN Y PLAN DE MEJORA DEL RESULTADO DE APRENDIZAJE</t>
        </r>
      </text>
    </comment>
    <comment ref="J35" authorId="2" shapeId="0" xr:uid="{DA2F5A6C-41DE-4EEB-B07F-38E9D0DD4817}">
      <text>
        <r>
          <rPr>
            <sz val="12"/>
            <color indexed="81"/>
            <rFont val="Tahoma"/>
            <family val="2"/>
          </rPr>
          <t>Se colocan los conteo de resultados que se muestra en los FT-02-V01/PRO-DAR-004 REPORTE DE MEDICIÓN Y PLAN DE MEJORA DEL RESULTADO DE APRENDIZAJE</t>
        </r>
      </text>
    </comment>
    <comment ref="J39" authorId="2" shapeId="0" xr:uid="{5881222F-E591-4D37-A20E-EE05F36D742A}">
      <text>
        <r>
          <rPr>
            <sz val="12"/>
            <color indexed="81"/>
            <rFont val="Tahoma"/>
            <family val="2"/>
          </rPr>
          <t>Se colocan los conteo de resultados que se muestra en los FT-02-V01/PRO-DAR-004 REPORTE DE MEDICIÓN Y PLAN DE MEJORA DEL RESULTADO DE APRENDIZAJE</t>
        </r>
      </text>
    </comment>
    <comment ref="J43" authorId="2" shapeId="0" xr:uid="{EBCD5629-B02F-4243-BE91-9416A73BB472}">
      <text>
        <r>
          <rPr>
            <sz val="12"/>
            <color indexed="81"/>
            <rFont val="Tahoma"/>
            <family val="2"/>
          </rPr>
          <t>Se colocan los conteo de resultados que se muestra en los FT-02-V01/PRO-DAR-004 REPORTE DE MEDICIÓN Y PLAN DE MEJORA DEL RESULTADO DE APRENDIZAJE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J13" authorId="0" shapeId="0" xr:uid="{E3038A20-90C0-46E3-A708-D515EF59EAF5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16" authorId="0" shapeId="0" xr:uid="{832602D4-D772-4F3A-A321-90FC8442F5C8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19" authorId="0" shapeId="0" xr:uid="{D6664260-381D-4237-8724-326D4FABF479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22" authorId="0" shapeId="0" xr:uid="{309E9950-3000-4D5D-9F2A-827F8D2E2501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25" authorId="0" shapeId="0" xr:uid="{CAB3F9E7-24BA-4FDE-9306-41849932886C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28" authorId="0" shapeId="0" xr:uid="{661F5FA2-64DB-411A-96C8-78514CC45356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31" authorId="0" shapeId="0" xr:uid="{AFEE75D0-67E4-4363-90EC-AE40BBD8CF06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34" authorId="0" shapeId="0" xr:uid="{D2A2EB7F-D750-4152-99DE-7AFB3BA21371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37" authorId="0" shapeId="0" xr:uid="{62C4B3F4-B4DB-4D45-A7EB-36E1A774D24F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40" authorId="0" shapeId="0" xr:uid="{B08124B4-7610-448E-8D7D-08695DDE5488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43" authorId="0" shapeId="0" xr:uid="{2E88A165-48B7-4A36-B953-214678ECB237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46" authorId="0" shapeId="0" xr:uid="{C270FFDA-519F-453E-AB64-961E77602147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49" authorId="0" shapeId="0" xr:uid="{3358F8ED-0E57-4849-ABEA-7CF8B888F1F7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  <comment ref="J52" authorId="0" shapeId="0" xr:uid="{1196C0BA-B231-4108-877C-9ACEC2390F2F}">
      <text>
        <r>
          <rPr>
            <b/>
            <sz val="9"/>
            <color indexed="81"/>
            <rFont val="Tahoma"/>
            <family val="2"/>
          </rPr>
          <t>Seleccione una opción</t>
        </r>
      </text>
    </comment>
  </commentList>
</comments>
</file>

<file path=xl/sharedStrings.xml><?xml version="1.0" encoding="utf-8"?>
<sst xmlns="http://schemas.openxmlformats.org/spreadsheetml/2006/main" count="205" uniqueCount="88">
  <si>
    <t xml:space="preserve">Fecha de elaboración: </t>
  </si>
  <si>
    <t>Materia</t>
  </si>
  <si>
    <t>Paralelo</t>
  </si>
  <si>
    <t>Nivel de materia</t>
  </si>
  <si>
    <t>Docente</t>
  </si>
  <si>
    <t>Instrumentos de medición</t>
  </si>
  <si>
    <t>Meta</t>
  </si>
  <si>
    <t>Nivel de aprendizaje</t>
  </si>
  <si>
    <t>Insatisfactorio</t>
  </si>
  <si>
    <t>En desarrollo</t>
  </si>
  <si>
    <t>Satisfactorio</t>
  </si>
  <si>
    <t>Ejemplar</t>
  </si>
  <si>
    <t>Inicial</t>
  </si>
  <si>
    <t>Resultado de aprendizaje:</t>
  </si>
  <si>
    <t>Materias en Ruta</t>
  </si>
  <si>
    <t>Materias</t>
  </si>
  <si>
    <t>Nivel medido</t>
  </si>
  <si>
    <t>Meta por nivel</t>
  </si>
  <si>
    <t>Instrumentos de evaluación utilizada por el docente</t>
  </si>
  <si>
    <t>Especificar (en términos generales de ser necesario), qué parte del instrumento mide el criterio</t>
  </si>
  <si>
    <t>Porcentaje de satisfacción del nivel</t>
  </si>
  <si>
    <t>Fuente de mejora</t>
  </si>
  <si>
    <t>Hallazgos del Coordinador</t>
  </si>
  <si>
    <t>Gráfico</t>
  </si>
  <si>
    <t>Criterios</t>
  </si>
  <si>
    <t>Docente Evaluador</t>
  </si>
  <si>
    <t>Nivel Intermedio</t>
  </si>
  <si>
    <t>Nivel Inicial</t>
  </si>
  <si>
    <t>Intermedio</t>
  </si>
  <si>
    <t>Nivel Avanzado</t>
  </si>
  <si>
    <t>Avanzado</t>
  </si>
  <si>
    <t>Resultados de aprendizaje</t>
  </si>
  <si>
    <t>Nivel</t>
  </si>
  <si>
    <t>Parte del instrumento mide el criterio</t>
  </si>
  <si>
    <t>Coordinador RA</t>
  </si>
  <si>
    <t>Acción de mejora propuesta por el docente</t>
  </si>
  <si>
    <t>Nombre del coordinador del Resultado de Aprendizaje</t>
  </si>
  <si>
    <r>
      <rPr>
        <b/>
        <i/>
        <sz val="16"/>
        <color theme="1"/>
        <rFont val="Calibri"/>
        <family val="2"/>
        <scheme val="minor"/>
      </rPr>
      <t xml:space="preserve">% </t>
    </r>
    <r>
      <rPr>
        <b/>
        <sz val="16"/>
        <color theme="1"/>
        <rFont val="Calibri"/>
        <family val="2"/>
        <scheme val="minor"/>
      </rPr>
      <t>de satisfacción del nivel</t>
    </r>
  </si>
  <si>
    <t xml:space="preserve">Resultado de aprendizaje: </t>
  </si>
  <si>
    <t>Coordinador del Resultado de Aprendizaje:</t>
  </si>
  <si>
    <t>Meta (%)</t>
  </si>
  <si>
    <t>Fecha de elaboración:</t>
  </si>
  <si>
    <t>Cursos de nivel Intermedio</t>
  </si>
  <si>
    <t>Cursos de nivel Avanzado</t>
  </si>
  <si>
    <t>Cursos de nivel Inicial</t>
  </si>
  <si>
    <t>Docentes</t>
  </si>
  <si>
    <t>Instrumentos</t>
  </si>
  <si>
    <t>Cumplimiento de la meta por nivel de aprendizaje</t>
  </si>
  <si>
    <t>Cumplimiento de la meta del RA</t>
  </si>
  <si>
    <t>Satisfactorio + 
Ejemplar</t>
  </si>
  <si>
    <t>Datos Generales</t>
  </si>
  <si>
    <t>FT-03-V01/PRO-DAR-004</t>
  </si>
  <si>
    <t>Resultado de aprendizaje</t>
  </si>
  <si>
    <t>qué parte del instrumento mide el criterio</t>
  </si>
  <si>
    <t>Hallaxgos factiables</t>
  </si>
  <si>
    <t>¿Es factible mejorar?</t>
  </si>
  <si>
    <t>Propuesta de mejora al curso</t>
  </si>
  <si>
    <t>Propuesta de mejora al programa</t>
  </si>
  <si>
    <t>Propuesta de mejora al instrumento</t>
  </si>
  <si>
    <t>Colocar el criterio 1</t>
  </si>
  <si>
    <t>Colocar el criterio 2</t>
  </si>
  <si>
    <t>Colocar el criterio 3</t>
  </si>
  <si>
    <t>Colocar el criterio 4</t>
  </si>
  <si>
    <t>Acción propuesta</t>
  </si>
  <si>
    <t>Rol de apoyo</t>
  </si>
  <si>
    <t xml:space="preserve">Fecha inicio – Fecha fin </t>
  </si>
  <si>
    <t xml:space="preserve">Observaciones </t>
  </si>
  <si>
    <t>Factor a mejorar</t>
  </si>
  <si>
    <t>Al Resultado de Aprendizaje del curso</t>
  </si>
  <si>
    <t>Al Resultado de Aprendizaje de la carrera/programa</t>
  </si>
  <si>
    <t>Al instrumento de medición del Resultado de Aprendizaje</t>
  </si>
  <si>
    <t>Acción de mejora propuesta al Resultado de Aprendizaje del curso</t>
  </si>
  <si>
    <t>Acción de mejora propuesta al Resultado de Aprendizaje de la carrera/programa</t>
  </si>
  <si>
    <t>Acción de mejora propuesta al Instrumento de medición del Resultado de Aprendizaje</t>
  </si>
  <si>
    <t>Meta Inicial</t>
  </si>
  <si>
    <t>Meta Intermedio</t>
  </si>
  <si>
    <t>Meta Avanzado</t>
  </si>
  <si>
    <t>FT-03-V01/
PRO-DAR-004</t>
  </si>
  <si>
    <t>FT-03-V01/ 
PRO-DAR-004</t>
  </si>
  <si>
    <t>Cumplimiento de la meta</t>
  </si>
  <si>
    <t>% Alcanzado</t>
  </si>
  <si>
    <t>¿Cumplió la meta de satisfaccción?</t>
  </si>
  <si>
    <t>NOMBRE DE LA UNIDAD</t>
  </si>
  <si>
    <t>INFORME DE MEJORA CONTINUA DEL RESULTADOS DE APRENDIZAJE
SECCIÓN 1:  TABULACIÓN DE DATOS</t>
  </si>
  <si>
    <t>INFORME DE MEJORA CONTINUA DEL RESULTADOS DE APRENDIZAJE
SECCIÓN 2:  ANÁLISIS Y ACCIONES DE MEJORA</t>
  </si>
  <si>
    <t>INFORME DE MEJORA CONTINUA DEL RESULTADOS DE APRENDIZAJE
SECCIÓN 3:  EVALUACIÓN DE DATOS</t>
  </si>
  <si>
    <t>INFORME DE MEJORA CONTINUA DEL RESULTADOS DE APRENDIZAJE
SECCIÓN 4:  PROPUESTA DE ACCIONES DE MEJORA Y LOGROS ALCANZADOS</t>
  </si>
  <si>
    <t>Nombre del coordinador del Resultado de Aprendizaje: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</si>
</sst>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sz val="18"/>
      <color indexed="8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2" tint="-0.249977111117893"/>
      <name val="Calibri"/>
      <family val="2"/>
      <scheme val="minor"/>
    </font>
    <font>
      <b/>
      <sz val="20"/>
      <color theme="2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2" tint="-0.249977111117893"/>
      <name val="Calibri"/>
      <family val="2"/>
      <scheme val="minor"/>
    </font>
    <font>
      <b/>
      <sz val="2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13" fillId="4" borderId="12" xfId="0" applyFont="1" applyFill="1" applyBorder="1" applyAlignment="1" applyProtection="1">
      <alignment horizontal="center" vertical="center"/>
      <protection hidden="1"/>
    </xf>
    <xf numFmtId="164" fontId="17" fillId="0" borderId="13" xfId="1" applyNumberFormat="1" applyFont="1" applyBorder="1" applyAlignment="1" applyProtection="1">
      <alignment horizontal="center" wrapText="1"/>
      <protection locked="0"/>
    </xf>
    <xf numFmtId="0" fontId="13" fillId="4" borderId="14" xfId="0" applyFont="1" applyFill="1" applyBorder="1" applyAlignment="1" applyProtection="1">
      <alignment horizontal="center" vertical="center"/>
      <protection hidden="1"/>
    </xf>
    <xf numFmtId="164" fontId="17" fillId="0" borderId="15" xfId="1" applyNumberFormat="1" applyFont="1" applyBorder="1" applyAlignment="1" applyProtection="1">
      <alignment horizontal="center" wrapText="1"/>
      <protection locked="0"/>
    </xf>
    <xf numFmtId="0" fontId="13" fillId="4" borderId="16" xfId="0" applyFont="1" applyFill="1" applyBorder="1" applyAlignment="1" applyProtection="1">
      <alignment horizontal="center" vertical="center"/>
      <protection hidden="1"/>
    </xf>
    <xf numFmtId="164" fontId="17" fillId="0" borderId="17" xfId="1" applyNumberFormat="1" applyFont="1" applyBorder="1" applyAlignment="1" applyProtection="1">
      <alignment horizontal="center" wrapText="1"/>
      <protection locked="0"/>
    </xf>
    <xf numFmtId="0" fontId="17" fillId="4" borderId="14" xfId="0" applyFont="1" applyFill="1" applyBorder="1" applyAlignment="1" applyProtection="1">
      <alignment horizontal="center" vertical="center"/>
      <protection hidden="1"/>
    </xf>
    <xf numFmtId="0" fontId="17" fillId="4" borderId="16" xfId="0" applyFont="1" applyFill="1" applyBorder="1" applyAlignment="1" applyProtection="1">
      <alignment horizontal="center" vertical="center"/>
      <protection hidden="1"/>
    </xf>
    <xf numFmtId="0" fontId="17" fillId="4" borderId="12" xfId="0" applyFont="1" applyFill="1" applyBorder="1" applyAlignment="1" applyProtection="1">
      <alignment horizontal="center" vertical="center"/>
      <protection hidden="1"/>
    </xf>
    <xf numFmtId="164" fontId="13" fillId="0" borderId="13" xfId="1" applyNumberFormat="1" applyFont="1" applyBorder="1" applyAlignment="1" applyProtection="1">
      <alignment horizontal="center" vertical="center" wrapText="1"/>
      <protection locked="0"/>
    </xf>
    <xf numFmtId="164" fontId="13" fillId="0" borderId="15" xfId="1" applyNumberFormat="1" applyFont="1" applyBorder="1" applyAlignment="1" applyProtection="1">
      <alignment horizontal="center" vertical="center" wrapText="1"/>
      <protection locked="0"/>
    </xf>
    <xf numFmtId="164" fontId="13" fillId="0" borderId="17" xfId="1" applyNumberFormat="1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 applyProtection="1">
      <alignment horizontal="center" vertical="center"/>
      <protection hidden="1"/>
    </xf>
    <xf numFmtId="0" fontId="13" fillId="8" borderId="14" xfId="0" applyFont="1" applyFill="1" applyBorder="1" applyAlignment="1" applyProtection="1">
      <alignment horizontal="center" vertical="center"/>
      <protection hidden="1"/>
    </xf>
    <xf numFmtId="0" fontId="13" fillId="8" borderId="16" xfId="0" applyFont="1" applyFill="1" applyBorder="1" applyAlignment="1" applyProtection="1">
      <alignment horizontal="center" vertical="center"/>
      <protection hidden="1"/>
    </xf>
    <xf numFmtId="0" fontId="13" fillId="3" borderId="8" xfId="0" applyFont="1" applyFill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3" borderId="26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10" fontId="13" fillId="0" borderId="13" xfId="1" applyNumberFormat="1" applyFont="1" applyBorder="1" applyAlignment="1" applyProtection="1">
      <alignment horizontal="center" vertical="center" wrapText="1"/>
      <protection locked="0"/>
    </xf>
    <xf numFmtId="10" fontId="13" fillId="0" borderId="15" xfId="1" applyNumberFormat="1" applyFont="1" applyBorder="1" applyAlignment="1" applyProtection="1">
      <alignment horizontal="center" vertical="center" wrapText="1"/>
      <protection locked="0"/>
    </xf>
    <xf numFmtId="10" fontId="13" fillId="0" borderId="17" xfId="1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22" fillId="7" borderId="8" xfId="0" applyFont="1" applyFill="1" applyBorder="1" applyAlignment="1" applyProtection="1">
      <alignment horizontal="left" vertical="center" wrapText="1"/>
      <protection hidden="1"/>
    </xf>
    <xf numFmtId="9" fontId="22" fillId="7" borderId="8" xfId="0" applyNumberFormat="1" applyFont="1" applyFill="1" applyBorder="1" applyAlignment="1" applyProtection="1">
      <alignment horizontal="center" vertical="center"/>
      <protection hidden="1"/>
    </xf>
    <xf numFmtId="0" fontId="22" fillId="7" borderId="8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 hidden="1"/>
    </xf>
    <xf numFmtId="0" fontId="3" fillId="2" borderId="9" xfId="0" applyFont="1" applyFill="1" applyBorder="1" applyAlignment="1" applyProtection="1">
      <alignment horizontal="center" vertical="center" wrapText="1"/>
      <protection locked="0" hidden="1"/>
    </xf>
    <xf numFmtId="0" fontId="3" fillId="2" borderId="6" xfId="0" applyFont="1" applyFill="1" applyBorder="1" applyAlignment="1" applyProtection="1">
      <alignment horizontal="center" vertical="center" wrapText="1"/>
      <protection locked="0" hidden="1"/>
    </xf>
    <xf numFmtId="9" fontId="3" fillId="2" borderId="9" xfId="1" applyFont="1" applyFill="1" applyBorder="1" applyAlignment="1" applyProtection="1">
      <alignment horizontal="center" vertical="center" wrapText="1"/>
      <protection locked="0" hidden="1"/>
    </xf>
    <xf numFmtId="0" fontId="3" fillId="2" borderId="8" xfId="0" applyFont="1" applyFill="1" applyBorder="1" applyAlignment="1" applyProtection="1">
      <alignment horizontal="center" vertical="center" wrapText="1"/>
      <protection locked="0" hidden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0" fontId="0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center" vertical="center"/>
      <protection locked="0"/>
    </xf>
    <xf numFmtId="9" fontId="0" fillId="0" borderId="23" xfId="0" applyNumberForma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21" fillId="0" borderId="8" xfId="0" applyFont="1" applyBorder="1" applyAlignment="1" applyProtection="1">
      <alignment wrapText="1"/>
      <protection locked="0"/>
    </xf>
    <xf numFmtId="0" fontId="21" fillId="0" borderId="8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 hidden="1"/>
    </xf>
    <xf numFmtId="0" fontId="14" fillId="5" borderId="8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Protection="1">
      <protection locked="0"/>
    </xf>
    <xf numFmtId="9" fontId="21" fillId="0" borderId="0" xfId="0" applyNumberFormat="1" applyFont="1" applyProtection="1">
      <protection locked="0"/>
    </xf>
    <xf numFmtId="9" fontId="21" fillId="0" borderId="0" xfId="0" applyNumberFormat="1" applyFont="1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10" fontId="13" fillId="0" borderId="0" xfId="1" applyNumberFormat="1" applyFont="1" applyAlignment="1" applyProtection="1">
      <alignment horizontal="center" vertical="center"/>
      <protection locked="0"/>
    </xf>
    <xf numFmtId="9" fontId="11" fillId="0" borderId="0" xfId="1" applyFont="1" applyProtection="1">
      <protection locked="0"/>
    </xf>
    <xf numFmtId="0" fontId="0" fillId="0" borderId="0" xfId="0" applyBorder="1" applyProtection="1"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10" fontId="17" fillId="4" borderId="8" xfId="0" applyNumberFormat="1" applyFont="1" applyFill="1" applyBorder="1" applyAlignment="1" applyProtection="1">
      <alignment horizontal="center" vertical="center" wrapText="1"/>
    </xf>
    <xf numFmtId="10" fontId="13" fillId="4" borderId="8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Protection="1">
      <protection locked="0"/>
    </xf>
    <xf numFmtId="10" fontId="0" fillId="4" borderId="8" xfId="1" applyNumberFormat="1" applyFont="1" applyFill="1" applyBorder="1" applyProtection="1">
      <protection locked="0"/>
    </xf>
    <xf numFmtId="0" fontId="31" fillId="6" borderId="8" xfId="0" applyFont="1" applyFill="1" applyBorder="1" applyAlignment="1" applyProtection="1">
      <alignment horizontal="center" vertical="center"/>
      <protection hidden="1"/>
    </xf>
    <xf numFmtId="0" fontId="31" fillId="6" borderId="8" xfId="0" applyFont="1" applyFill="1" applyBorder="1" applyAlignment="1" applyProtection="1">
      <alignment horizontal="center" vertical="center" wrapText="1"/>
      <protection hidden="1"/>
    </xf>
    <xf numFmtId="0" fontId="31" fillId="6" borderId="25" xfId="0" applyFont="1" applyFill="1" applyBorder="1" applyAlignment="1" applyProtection="1">
      <alignment horizontal="center" vertical="center" wrapText="1"/>
      <protection hidden="1"/>
    </xf>
    <xf numFmtId="0" fontId="31" fillId="6" borderId="25" xfId="0" applyFont="1" applyFill="1" applyBorder="1" applyAlignment="1" applyProtection="1">
      <alignment horizontal="center" vertical="center"/>
      <protection hidden="1"/>
    </xf>
    <xf numFmtId="9" fontId="1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9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9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/>
      <protection locked="0" hidden="1"/>
    </xf>
    <xf numFmtId="0" fontId="3" fillId="2" borderId="25" xfId="0" applyFont="1" applyFill="1" applyBorder="1" applyAlignment="1" applyProtection="1">
      <alignment horizontal="left" vertical="center"/>
      <protection locked="0" hidden="1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14" fontId="15" fillId="0" borderId="8" xfId="0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10" fontId="0" fillId="0" borderId="8" xfId="0" applyNumberForma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 hidden="1"/>
    </xf>
    <xf numFmtId="0" fontId="14" fillId="2" borderId="7" xfId="0" applyFont="1" applyFill="1" applyBorder="1" applyAlignment="1" applyProtection="1">
      <alignment horizontal="center" vertical="center" wrapText="1"/>
      <protection locked="0" hidden="1"/>
    </xf>
    <xf numFmtId="0" fontId="14" fillId="2" borderId="10" xfId="0" applyFont="1" applyFill="1" applyBorder="1" applyAlignment="1" applyProtection="1">
      <alignment horizontal="center" vertical="center" wrapText="1"/>
      <protection locked="0" hidden="1"/>
    </xf>
    <xf numFmtId="0" fontId="28" fillId="2" borderId="23" xfId="0" applyFont="1" applyFill="1" applyBorder="1" applyAlignment="1" applyProtection="1">
      <alignment horizontal="center" vertical="center" wrapText="1"/>
      <protection locked="0" hidden="1"/>
    </xf>
    <xf numFmtId="0" fontId="28" fillId="2" borderId="21" xfId="0" applyFont="1" applyFill="1" applyBorder="1" applyAlignment="1" applyProtection="1">
      <alignment horizontal="center" vertical="center" wrapText="1"/>
      <protection locked="0" hidden="1"/>
    </xf>
    <xf numFmtId="0" fontId="28" fillId="2" borderId="22" xfId="0" applyFont="1" applyFill="1" applyBorder="1" applyAlignment="1" applyProtection="1">
      <alignment horizontal="center" vertical="center" wrapText="1"/>
      <protection locked="0" hidden="1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3" xfId="0" applyFont="1" applyFill="1" applyBorder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left" vertical="center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9" fontId="12" fillId="4" borderId="2" xfId="1" applyFont="1" applyFill="1" applyBorder="1" applyAlignment="1" applyProtection="1">
      <alignment horizontal="center" vertical="center"/>
    </xf>
    <xf numFmtId="9" fontId="12" fillId="4" borderId="3" xfId="1" applyFont="1" applyFill="1" applyBorder="1" applyAlignment="1" applyProtection="1">
      <alignment horizontal="center" vertical="center"/>
    </xf>
    <xf numFmtId="9" fontId="12" fillId="4" borderId="4" xfId="1" applyFont="1" applyFill="1" applyBorder="1" applyAlignment="1" applyProtection="1">
      <alignment horizontal="center" vertical="center"/>
    </xf>
    <xf numFmtId="164" fontId="13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3" fillId="4" borderId="24" xfId="0" applyFont="1" applyFill="1" applyBorder="1" applyAlignment="1" applyProtection="1">
      <alignment horizontal="center" vertical="center" wrapText="1"/>
      <protection hidden="1"/>
    </xf>
    <xf numFmtId="0" fontId="13" fillId="4" borderId="25" xfId="0" applyFont="1" applyFill="1" applyBorder="1" applyAlignment="1" applyProtection="1">
      <alignment horizontal="center" vertical="center" wrapText="1"/>
      <protection hidden="1"/>
    </xf>
    <xf numFmtId="10" fontId="13" fillId="4" borderId="9" xfId="0" applyNumberFormat="1" applyFont="1" applyFill="1" applyBorder="1" applyAlignment="1" applyProtection="1">
      <alignment horizontal="center" vertical="center" wrapText="1"/>
      <protection hidden="1"/>
    </xf>
    <xf numFmtId="10" fontId="13" fillId="4" borderId="24" xfId="0" applyNumberFormat="1" applyFont="1" applyFill="1" applyBorder="1" applyAlignment="1" applyProtection="1">
      <alignment horizontal="center" vertical="center" wrapText="1"/>
      <protection hidden="1"/>
    </xf>
    <xf numFmtId="10" fontId="13" fillId="4" borderId="25" xfId="0" applyNumberFormat="1" applyFont="1" applyFill="1" applyBorder="1" applyAlignment="1" applyProtection="1">
      <alignment horizontal="center" vertical="center" wrapText="1"/>
      <protection hidden="1"/>
    </xf>
    <xf numFmtId="10" fontId="13" fillId="4" borderId="6" xfId="1" applyNumberFormat="1" applyFont="1" applyFill="1" applyBorder="1" applyAlignment="1" applyProtection="1">
      <alignment horizontal="center" vertical="center" wrapText="1"/>
      <protection hidden="1"/>
    </xf>
    <xf numFmtId="10" fontId="13" fillId="4" borderId="5" xfId="1" applyNumberFormat="1" applyFont="1" applyFill="1" applyBorder="1" applyAlignment="1" applyProtection="1">
      <alignment horizontal="center" vertical="center" wrapText="1"/>
      <protection hidden="1"/>
    </xf>
    <xf numFmtId="10" fontId="13" fillId="4" borderId="23" xfId="1" applyNumberFormat="1" applyFont="1" applyFill="1" applyBorder="1" applyAlignment="1" applyProtection="1">
      <alignment horizontal="center" vertical="center" wrapText="1"/>
      <protection hidden="1"/>
    </xf>
    <xf numFmtId="164" fontId="13" fillId="4" borderId="6" xfId="0" applyNumberFormat="1" applyFont="1" applyFill="1" applyBorder="1" applyAlignment="1" applyProtection="1">
      <alignment horizontal="center" vertical="center" wrapText="1"/>
      <protection hidden="1"/>
    </xf>
    <xf numFmtId="164" fontId="13" fillId="4" borderId="5" xfId="0" applyNumberFormat="1" applyFont="1" applyFill="1" applyBorder="1" applyAlignment="1" applyProtection="1">
      <alignment horizontal="center" vertical="center" wrapText="1"/>
      <protection hidden="1"/>
    </xf>
    <xf numFmtId="164" fontId="13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3" fillId="4" borderId="6" xfId="1" applyFont="1" applyFill="1" applyBorder="1" applyAlignment="1" applyProtection="1">
      <alignment horizontal="center" vertical="center" wrapText="1"/>
      <protection hidden="1"/>
    </xf>
    <xf numFmtId="9" fontId="13" fillId="4" borderId="5" xfId="1" applyFont="1" applyFill="1" applyBorder="1" applyAlignment="1" applyProtection="1">
      <alignment horizontal="center" vertical="center" wrapText="1"/>
      <protection hidden="1"/>
    </xf>
    <xf numFmtId="9" fontId="13" fillId="4" borderId="23" xfId="1" applyFont="1" applyFill="1" applyBorder="1" applyAlignment="1" applyProtection="1">
      <alignment horizontal="center" vertical="center" wrapText="1"/>
      <protection hidden="1"/>
    </xf>
    <xf numFmtId="0" fontId="14" fillId="2" borderId="23" xfId="0" applyFont="1" applyFill="1" applyBorder="1" applyAlignment="1" applyProtection="1">
      <alignment horizontal="center" vertical="center" wrapText="1"/>
      <protection locked="0" hidden="1"/>
    </xf>
    <xf numFmtId="0" fontId="26" fillId="3" borderId="8" xfId="0" applyFont="1" applyFill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21" xfId="0" applyBorder="1" applyAlignment="1" applyProtection="1">
      <alignment horizontal="center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 hidden="1"/>
    </xf>
    <xf numFmtId="0" fontId="23" fillId="2" borderId="3" xfId="0" applyFont="1" applyFill="1" applyBorder="1" applyAlignment="1" applyProtection="1">
      <alignment horizontal="center" vertical="center" wrapText="1"/>
      <protection locked="0" hidden="1"/>
    </xf>
    <xf numFmtId="0" fontId="23" fillId="2" borderId="4" xfId="0" applyFont="1" applyFill="1" applyBorder="1" applyAlignment="1" applyProtection="1">
      <alignment horizontal="center" vertical="center" wrapText="1"/>
      <protection locked="0" hidden="1"/>
    </xf>
    <xf numFmtId="0" fontId="12" fillId="4" borderId="8" xfId="0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 hidden="1"/>
    </xf>
    <xf numFmtId="0" fontId="24" fillId="2" borderId="7" xfId="0" applyFont="1" applyFill="1" applyBorder="1" applyAlignment="1" applyProtection="1">
      <alignment horizontal="center" vertical="center" wrapText="1"/>
      <protection locked="0" hidden="1"/>
    </xf>
    <xf numFmtId="0" fontId="24" fillId="2" borderId="10" xfId="0" applyFont="1" applyFill="1" applyBorder="1" applyAlignment="1" applyProtection="1">
      <alignment horizontal="center" vertical="center" wrapText="1"/>
      <protection locked="0" hidden="1"/>
    </xf>
    <xf numFmtId="0" fontId="27" fillId="2" borderId="23" xfId="0" applyFont="1" applyFill="1" applyBorder="1" applyAlignment="1" applyProtection="1">
      <alignment horizontal="center" vertical="center" wrapText="1"/>
      <protection locked="0" hidden="1"/>
    </xf>
    <xf numFmtId="0" fontId="27" fillId="2" borderId="21" xfId="0" applyFont="1" applyFill="1" applyBorder="1" applyAlignment="1" applyProtection="1">
      <alignment horizontal="center" vertical="center" wrapText="1"/>
      <protection locked="0" hidden="1"/>
    </xf>
    <xf numFmtId="0" fontId="27" fillId="2" borderId="22" xfId="0" applyFont="1" applyFill="1" applyBorder="1" applyAlignment="1" applyProtection="1">
      <alignment horizontal="center" vertical="center" wrapText="1"/>
      <protection locked="0" hidden="1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 hidden="1"/>
    </xf>
    <xf numFmtId="0" fontId="14" fillId="2" borderId="25" xfId="0" applyFont="1" applyFill="1" applyBorder="1" applyAlignment="1" applyProtection="1">
      <alignment horizontal="center" vertical="center" wrapText="1"/>
      <protection locked="0" hidden="1"/>
    </xf>
    <xf numFmtId="0" fontId="8" fillId="2" borderId="6" xfId="0" applyFont="1" applyFill="1" applyBorder="1" applyAlignment="1" applyProtection="1">
      <alignment horizontal="center" vertical="center" wrapText="1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locked="0" hidden="1"/>
    </xf>
    <xf numFmtId="0" fontId="8" fillId="2" borderId="0" xfId="0" applyFont="1" applyFill="1" applyAlignment="1" applyProtection="1">
      <alignment horizontal="center" vertical="center" wrapText="1"/>
      <protection locked="0" hidden="1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top"/>
    </xf>
    <xf numFmtId="0" fontId="0" fillId="4" borderId="25" xfId="0" applyFill="1" applyBorder="1" applyAlignment="1" applyProtection="1">
      <alignment horizontal="center" vertical="top"/>
    </xf>
    <xf numFmtId="0" fontId="13" fillId="4" borderId="8" xfId="0" applyFont="1" applyFill="1" applyBorder="1" applyAlignment="1" applyProtection="1">
      <alignment horizontal="center" vertical="center" wrapText="1"/>
    </xf>
    <xf numFmtId="10" fontId="13" fillId="4" borderId="8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 hidden="1"/>
    </xf>
    <xf numFmtId="10" fontId="17" fillId="4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 hidden="1"/>
    </xf>
    <xf numFmtId="0" fontId="14" fillId="2" borderId="10" xfId="0" applyFont="1" applyFill="1" applyBorder="1" applyAlignment="1" applyProtection="1">
      <alignment horizontal="center" vertical="center"/>
      <protection locked="0" hidden="1"/>
    </xf>
    <xf numFmtId="0" fontId="26" fillId="3" borderId="9" xfId="0" applyFont="1" applyFill="1" applyBorder="1" applyAlignment="1" applyProtection="1">
      <alignment horizontal="left" vertical="center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 hidden="1"/>
    </xf>
    <xf numFmtId="0" fontId="14" fillId="2" borderId="22" xfId="0" applyFont="1" applyFill="1" applyBorder="1" applyAlignment="1" applyProtection="1">
      <alignment horizontal="center" vertical="center" wrapText="1"/>
      <protection locked="0" hidden="1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center" vertical="center"/>
      <protection locked="0"/>
    </xf>
    <xf numFmtId="14" fontId="26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</xf>
    <xf numFmtId="14" fontId="12" fillId="4" borderId="9" xfId="0" applyNumberFormat="1" applyFont="1" applyFill="1" applyBorder="1" applyAlignment="1" applyProtection="1">
      <alignment horizontal="center" vertical="center" wrapText="1"/>
    </xf>
    <xf numFmtId="9" fontId="12" fillId="4" borderId="8" xfId="0" applyNumberFormat="1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9" fontId="12" fillId="4" borderId="9" xfId="0" applyNumberFormat="1" applyFont="1" applyFill="1" applyBorder="1" applyAlignment="1" applyProtection="1">
      <alignment horizontal="center" vertical="center"/>
    </xf>
    <xf numFmtId="14" fontId="12" fillId="4" borderId="9" xfId="0" applyNumberFormat="1" applyFont="1" applyFill="1" applyBorder="1" applyAlignment="1" applyProtection="1">
      <alignment horizontal="center"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12" fillId="4" borderId="8" xfId="0" applyFont="1" applyFill="1" applyBorder="1" applyAlignment="1" applyProtection="1">
      <alignment horizontal="left" vertical="center"/>
    </xf>
    <xf numFmtId="14" fontId="12" fillId="4" borderId="9" xfId="0" applyNumberFormat="1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29" fillId="4" borderId="8" xfId="0" applyFont="1" applyFill="1" applyBorder="1" applyAlignment="1" applyProtection="1">
      <alignment horizontal="center" vertical="center"/>
    </xf>
    <xf numFmtId="0" fontId="22" fillId="7" borderId="8" xfId="0" applyFont="1" applyFill="1" applyBorder="1" applyAlignment="1" applyProtection="1">
      <alignment horizontal="center" vertical="center" wrapText="1"/>
      <protection hidden="1"/>
    </xf>
    <xf numFmtId="9" fontId="22" fillId="7" borderId="9" xfId="0" applyNumberFormat="1" applyFont="1" applyFill="1" applyBorder="1" applyAlignment="1" applyProtection="1">
      <alignment horizontal="center" vertical="center"/>
      <protection hidden="1"/>
    </xf>
    <xf numFmtId="9" fontId="22" fillId="7" borderId="24" xfId="0" applyNumberFormat="1" applyFont="1" applyFill="1" applyBorder="1" applyAlignment="1" applyProtection="1">
      <alignment horizontal="center" vertical="center"/>
      <protection hidden="1"/>
    </xf>
    <xf numFmtId="9" fontId="22" fillId="7" borderId="25" xfId="0" applyNumberFormat="1" applyFont="1" applyFill="1" applyBorder="1" applyAlignment="1" applyProtection="1">
      <alignment horizontal="center" vertical="center"/>
      <protection hidden="1"/>
    </xf>
    <xf numFmtId="0" fontId="31" fillId="6" borderId="8" xfId="0" applyFont="1" applyFill="1" applyBorder="1" applyAlignment="1" applyProtection="1">
      <alignment horizontal="center" vertical="center" wrapText="1"/>
      <protection hidden="1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23" xfId="0" applyFont="1" applyFill="1" applyBorder="1" applyAlignment="1" applyProtection="1">
      <alignment horizontal="center" vertical="center" wrapText="1"/>
      <protection locked="0"/>
    </xf>
    <xf numFmtId="0" fontId="30" fillId="2" borderId="21" xfId="0" applyFont="1" applyFill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Alignment="1" applyProtection="1">
      <alignment horizontal="center"/>
      <protection locked="0"/>
    </xf>
    <xf numFmtId="0" fontId="24" fillId="2" borderId="23" xfId="0" applyFont="1" applyFill="1" applyBorder="1" applyAlignment="1" applyProtection="1">
      <alignment horizontal="center"/>
      <protection locked="0"/>
    </xf>
    <xf numFmtId="0" fontId="24" fillId="2" borderId="21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1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Invisible" pivot="0" table="0" count="0" xr9:uid="{D37CCCA7-6437-4E3E-BF80-A5EB0E3287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Nivel de aprendizaje: </a:t>
            </a:r>
            <a:r>
              <a:rPr lang="es-EC" b="1">
                <a:solidFill>
                  <a:sysClr val="windowText" lastClr="000000"/>
                </a:solidFill>
              </a:rPr>
              <a:t>Inicial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'3.Evaluación de datos'!$J$8:$K$8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datos'!$D$9:$D$12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datos'!$J$9:$J$12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7-4AE7-9D3F-421982871B44}"/>
            </c:ext>
          </c:extLst>
        </c:ser>
        <c:ser>
          <c:idx val="1"/>
          <c:order val="1"/>
          <c:tx>
            <c:strRef>
              <c:f>'3.Evaluación de datos'!$L$8:$M$8</c:f>
              <c:strCache>
                <c:ptCount val="1"/>
                <c:pt idx="0">
                  <c:v>Ejemplar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datos'!$D$9:$D$12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datos'!$L$9:$L$12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7-4AE7-9D3F-421982871B44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7613376"/>
        <c:axId val="1279116416"/>
      </c:barChart>
      <c:scatterChart>
        <c:scatterStyle val="lineMarker"/>
        <c:varyColors val="0"/>
        <c:ser>
          <c:idx val="0"/>
          <c:order val="2"/>
          <c:tx>
            <c:strRef>
              <c:f>'3.Evaluación de datos'!$AA$4:$AB$4</c:f>
              <c:strCache>
                <c:ptCount val="1"/>
                <c:pt idx="0">
                  <c:v>Meta (%)</c:v>
                </c:pt>
              </c:strCache>
            </c:strRef>
          </c:tx>
          <c:spPr>
            <a:ln w="12700" cap="rnd">
              <a:solidFill>
                <a:srgbClr val="00206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5579114550799482E-3"/>
                  <c:y val="-0.32791337909388746"/>
                </c:manualLayout>
              </c:layout>
              <c:spPr>
                <a:solidFill>
                  <a:schemeClr val="bg1"/>
                </a:solidFill>
                <a:ln w="6350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6756"/>
                        <a:gd name="adj2" fmla="val -4506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97D7-4AE7-9D3F-421982871B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7-4AE7-9D3F-421982871B44}"/>
                </c:ext>
              </c:extLst>
            </c:dLbl>
            <c:spPr>
              <a:solidFill>
                <a:schemeClr val="bg1"/>
              </a:solidFill>
              <a:ln w="63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'3.Evaluación de datos'!$AC$5:$AC$6</c:f>
            </c:numRef>
          </c:xVal>
          <c:yVal>
            <c:numRef>
              <c:f>'3.Evaluación de datos'!$AD$5:$AD$6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7D7-4AE7-9D3F-421982871B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19253407"/>
        <c:axId val="619252991"/>
      </c:scatterChart>
      <c:catAx>
        <c:axId val="150761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79116416"/>
        <c:crosses val="autoZero"/>
        <c:auto val="1"/>
        <c:lblAlgn val="ctr"/>
        <c:lblOffset val="100"/>
        <c:noMultiLvlLbl val="0"/>
      </c:catAx>
      <c:valAx>
        <c:axId val="1279116416"/>
        <c:scaling>
          <c:orientation val="minMax"/>
        </c:scaling>
        <c:delete val="0"/>
        <c:axPos val="t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613376"/>
        <c:crossesAt val="1"/>
        <c:crossBetween val="between"/>
      </c:valAx>
      <c:valAx>
        <c:axId val="619252991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619253407"/>
        <c:crosses val="max"/>
        <c:crossBetween val="midCat"/>
      </c:valAx>
      <c:valAx>
        <c:axId val="619253407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19252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Nivel de aprendizaje: </a:t>
            </a:r>
            <a:r>
              <a:rPr lang="es-EC" b="1">
                <a:solidFill>
                  <a:sysClr val="windowText" lastClr="000000"/>
                </a:solidFill>
              </a:rPr>
              <a:t>Intermedio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'3.Evaluación de datos'!$J$8:$K$8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datos'!$D$13:$D$16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datos'!$J$13:$J$16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3-406D-94CF-7E3173424F56}"/>
            </c:ext>
          </c:extLst>
        </c:ser>
        <c:ser>
          <c:idx val="1"/>
          <c:order val="1"/>
          <c:tx>
            <c:strRef>
              <c:f>'3.Evaluación de datos'!$L$8:$M$8</c:f>
              <c:strCache>
                <c:ptCount val="1"/>
                <c:pt idx="0">
                  <c:v>Ejemplar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datos'!$D$13:$D$16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datos'!$L$13:$L$16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3-406D-94CF-7E3173424F56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7613376"/>
        <c:axId val="1279116416"/>
      </c:barChart>
      <c:scatterChart>
        <c:scatterStyle val="lineMarker"/>
        <c:varyColors val="0"/>
        <c:ser>
          <c:idx val="0"/>
          <c:order val="2"/>
          <c:tx>
            <c:strRef>
              <c:f>'3.Evaluación de datos'!$AA$4:$AB$4</c:f>
              <c:strCache>
                <c:ptCount val="1"/>
                <c:pt idx="0">
                  <c:v>Meta (%)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00206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D3-406D-94CF-7E3173424F5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D3-406D-94CF-7E3173424F56}"/>
                </c:ext>
              </c:extLst>
            </c:dLbl>
            <c:dLbl>
              <c:idx val="1"/>
              <c:layout>
                <c:manualLayout>
                  <c:x val="7.5375196361288001E-3"/>
                  <c:y val="0.46917284940178888"/>
                </c:manualLayout>
              </c:layout>
              <c:spPr>
                <a:solidFill>
                  <a:sysClr val="window" lastClr="FFFFFF"/>
                </a:solidFill>
                <a:ln w="6350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7964"/>
                        <a:gd name="adj2" fmla="val -2744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49D3-406D-94CF-7E3173424F56}"/>
                </c:ext>
              </c:extLst>
            </c:dLbl>
            <c:spPr>
              <a:solidFill>
                <a:sysClr val="window" lastClr="FFFFFF"/>
              </a:solidFill>
              <a:ln w="63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'3.Evaluación de datos'!$AE$5:$AE$6</c:f>
            </c:numRef>
          </c:xVal>
          <c:yVal>
            <c:numRef>
              <c:f>'3.Evaluación de datos'!$AF$5:$AF$6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9D3-406D-94CF-7E3173424F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19253407"/>
        <c:axId val="619252991"/>
      </c:scatterChart>
      <c:catAx>
        <c:axId val="150761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79116416"/>
        <c:crosses val="autoZero"/>
        <c:auto val="1"/>
        <c:lblAlgn val="ctr"/>
        <c:lblOffset val="100"/>
        <c:noMultiLvlLbl val="0"/>
      </c:catAx>
      <c:valAx>
        <c:axId val="1279116416"/>
        <c:scaling>
          <c:orientation val="minMax"/>
        </c:scaling>
        <c:delete val="0"/>
        <c:axPos val="t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613376"/>
        <c:crossesAt val="1"/>
        <c:crossBetween val="between"/>
      </c:valAx>
      <c:valAx>
        <c:axId val="619252991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619253407"/>
        <c:crosses val="max"/>
        <c:crossBetween val="midCat"/>
      </c:valAx>
      <c:valAx>
        <c:axId val="619253407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19252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Nivel</a:t>
            </a:r>
            <a:r>
              <a:rPr lang="es-EC" baseline="0"/>
              <a:t> de aprendizaje: </a:t>
            </a:r>
            <a:r>
              <a:rPr lang="es-EC" b="1" baseline="0">
                <a:solidFill>
                  <a:sysClr val="windowText" lastClr="000000"/>
                </a:solidFill>
              </a:rPr>
              <a:t>Avanzado</a:t>
            </a:r>
            <a:endParaRPr lang="es-EC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'3.Evaluación de datos'!$J$8:$K$8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datos'!$D$17:$D$20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datos'!$J$17:$J$20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0-4DAA-AF2D-0A434A12E524}"/>
            </c:ext>
          </c:extLst>
        </c:ser>
        <c:ser>
          <c:idx val="1"/>
          <c:order val="1"/>
          <c:tx>
            <c:strRef>
              <c:f>'3.Evaluación de datos'!$L$8:$M$8</c:f>
              <c:strCache>
                <c:ptCount val="1"/>
                <c:pt idx="0">
                  <c:v>Ejemplar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'3.Evaluación de datos'!$D$17:$D$20</c:f>
              <c:strCache>
                <c:ptCount val="4"/>
                <c:pt idx="0">
                  <c:v>Colocar el criterio 1</c:v>
                </c:pt>
                <c:pt idx="1">
                  <c:v>Colocar el criterio 2</c:v>
                </c:pt>
                <c:pt idx="2">
                  <c:v>Colocar el criterio 3</c:v>
                </c:pt>
                <c:pt idx="3">
                  <c:v>Colocar el criterio 4</c:v>
                </c:pt>
              </c:strCache>
            </c:strRef>
          </c:cat>
          <c:val>
            <c:numRef>
              <c:f>'3.Evaluación de datos'!$L$17:$L$20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0-4DAA-AF2D-0A434A12E524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7613376"/>
        <c:axId val="1279116416"/>
      </c:barChart>
      <c:scatterChart>
        <c:scatterStyle val="lineMarker"/>
        <c:varyColors val="0"/>
        <c:ser>
          <c:idx val="0"/>
          <c:order val="2"/>
          <c:tx>
            <c:strRef>
              <c:f>'3.Evaluación de datos'!$AA$4:$AB$4</c:f>
              <c:strCache>
                <c:ptCount val="1"/>
                <c:pt idx="0">
                  <c:v>Meta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00206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30-4DAA-AF2D-0A434A12E5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30-4DAA-AF2D-0A434A12E524}"/>
                </c:ext>
              </c:extLst>
            </c:dLbl>
            <c:dLbl>
              <c:idx val="1"/>
              <c:layout>
                <c:manualLayout>
                  <c:x val="3.0107528921008903E-3"/>
                  <c:y val="0.30335853730545631"/>
                </c:manualLayout>
              </c:layout>
              <c:spPr>
                <a:solidFill>
                  <a:sysClr val="window" lastClr="FFFFFF"/>
                </a:solidFill>
                <a:ln w="6350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9366"/>
                        <a:gd name="adj2" fmla="val -6828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7E30-4DAA-AF2D-0A434A12E524}"/>
                </c:ext>
              </c:extLst>
            </c:dLbl>
            <c:spPr>
              <a:solidFill>
                <a:sysClr val="window" lastClr="FFFFFF"/>
              </a:solidFill>
              <a:ln w="635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'3.Evaluación de datos'!$AG$5:$AG$6</c:f>
            </c:numRef>
          </c:xVal>
          <c:yVal>
            <c:numRef>
              <c:f>'3.Evaluación de datos'!$AH$5:$AH$6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30-4DAA-AF2D-0A434A12E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19253407"/>
        <c:axId val="619252991"/>
      </c:scatterChart>
      <c:catAx>
        <c:axId val="150761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79116416"/>
        <c:crosses val="autoZero"/>
        <c:auto val="1"/>
        <c:lblAlgn val="ctr"/>
        <c:lblOffset val="100"/>
        <c:noMultiLvlLbl val="0"/>
      </c:catAx>
      <c:valAx>
        <c:axId val="1279116416"/>
        <c:scaling>
          <c:orientation val="minMax"/>
        </c:scaling>
        <c:delete val="0"/>
        <c:axPos val="t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613376"/>
        <c:crossesAt val="1"/>
        <c:crossBetween val="between"/>
      </c:valAx>
      <c:valAx>
        <c:axId val="619252991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619253407"/>
        <c:crosses val="max"/>
        <c:crossBetween val="midCat"/>
      </c:valAx>
      <c:valAx>
        <c:axId val="619253407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19252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3600" b="1">
                <a:solidFill>
                  <a:sysClr val="windowText" lastClr="000000"/>
                </a:solidFill>
              </a:rPr>
              <a:t>Resultado</a:t>
            </a:r>
            <a:r>
              <a:rPr lang="es-EC" sz="3600" b="1" baseline="0">
                <a:solidFill>
                  <a:sysClr val="windowText" lastClr="000000"/>
                </a:solidFill>
              </a:rPr>
              <a:t> de aprendizaje: </a:t>
            </a:r>
            <a:r>
              <a:rPr lang="es-EC" sz="3600" b="1" baseline="0">
                <a:solidFill>
                  <a:schemeClr val="bg2">
                    <a:lumMod val="50000"/>
                  </a:schemeClr>
                </a:solidFill>
              </a:rPr>
              <a:t>Colocar el Resultado de Aprendizaje</a:t>
            </a:r>
            <a:endParaRPr lang="es-EC" sz="3600" b="1">
              <a:solidFill>
                <a:schemeClr val="bg2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'4. Propuesta de AC '!$C$20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 Propuesta de AC '!$A$21:$B$32</c:f>
              <c:multiLvlStrCache>
                <c:ptCount val="12"/>
                <c:lvl>
                  <c:pt idx="0">
                    <c:v>Colocar el criterio 1</c:v>
                  </c:pt>
                  <c:pt idx="1">
                    <c:v>Colocar el criterio 2</c:v>
                  </c:pt>
                  <c:pt idx="2">
                    <c:v>Colocar el criterio 3</c:v>
                  </c:pt>
                  <c:pt idx="3">
                    <c:v>Colocar el criterio 4</c:v>
                  </c:pt>
                  <c:pt idx="4">
                    <c:v>Colocar el criterio 1</c:v>
                  </c:pt>
                  <c:pt idx="5">
                    <c:v>Colocar el criterio 2</c:v>
                  </c:pt>
                  <c:pt idx="6">
                    <c:v>Colocar el criterio 3</c:v>
                  </c:pt>
                  <c:pt idx="7">
                    <c:v>Colocar el criterio 4</c:v>
                  </c:pt>
                  <c:pt idx="8">
                    <c:v>Colocar el criterio 1</c:v>
                  </c:pt>
                  <c:pt idx="9">
                    <c:v>Colocar el criterio 2</c:v>
                  </c:pt>
                  <c:pt idx="10">
                    <c:v>Colocar el criterio 3</c:v>
                  </c:pt>
                  <c:pt idx="11">
                    <c:v>Colocar el criterio 4</c:v>
                  </c:pt>
                </c:lvl>
                <c:lvl>
                  <c:pt idx="0">
                    <c:v>Inicial</c:v>
                  </c:pt>
                  <c:pt idx="4">
                    <c:v>Intermedio</c:v>
                  </c:pt>
                  <c:pt idx="8">
                    <c:v>Avanzado</c:v>
                  </c:pt>
                </c:lvl>
              </c:multiLvlStrCache>
            </c:multiLvlStrRef>
          </c:cat>
          <c:val>
            <c:numRef>
              <c:f>'4. Propuesta de AC '!$C$21:$C$32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69D-AD68-B2C7972E14E5}"/>
            </c:ext>
          </c:extLst>
        </c:ser>
        <c:ser>
          <c:idx val="1"/>
          <c:order val="1"/>
          <c:tx>
            <c:strRef>
              <c:f>'4. Propuesta de AC '!$D$20</c:f>
              <c:strCache>
                <c:ptCount val="1"/>
                <c:pt idx="0">
                  <c:v>Ejemplar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 Propuesta de AC '!$A$21:$B$32</c:f>
              <c:multiLvlStrCache>
                <c:ptCount val="12"/>
                <c:lvl>
                  <c:pt idx="0">
                    <c:v>Colocar el criterio 1</c:v>
                  </c:pt>
                  <c:pt idx="1">
                    <c:v>Colocar el criterio 2</c:v>
                  </c:pt>
                  <c:pt idx="2">
                    <c:v>Colocar el criterio 3</c:v>
                  </c:pt>
                  <c:pt idx="3">
                    <c:v>Colocar el criterio 4</c:v>
                  </c:pt>
                  <c:pt idx="4">
                    <c:v>Colocar el criterio 1</c:v>
                  </c:pt>
                  <c:pt idx="5">
                    <c:v>Colocar el criterio 2</c:v>
                  </c:pt>
                  <c:pt idx="6">
                    <c:v>Colocar el criterio 3</c:v>
                  </c:pt>
                  <c:pt idx="7">
                    <c:v>Colocar el criterio 4</c:v>
                  </c:pt>
                  <c:pt idx="8">
                    <c:v>Colocar el criterio 1</c:v>
                  </c:pt>
                  <c:pt idx="9">
                    <c:v>Colocar el criterio 2</c:v>
                  </c:pt>
                  <c:pt idx="10">
                    <c:v>Colocar el criterio 3</c:v>
                  </c:pt>
                  <c:pt idx="11">
                    <c:v>Colocar el criterio 4</c:v>
                  </c:pt>
                </c:lvl>
                <c:lvl>
                  <c:pt idx="0">
                    <c:v>Inicial</c:v>
                  </c:pt>
                  <c:pt idx="4">
                    <c:v>Intermedio</c:v>
                  </c:pt>
                  <c:pt idx="8">
                    <c:v>Avanzado</c:v>
                  </c:pt>
                </c:lvl>
              </c:multiLvlStrCache>
            </c:multiLvlStrRef>
          </c:cat>
          <c:val>
            <c:numRef>
              <c:f>'4. Propuesta de AC '!$D$21:$D$32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5-469D-AD68-B2C7972E14E5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7613376"/>
        <c:axId val="1279116416"/>
      </c:barChart>
      <c:scatterChart>
        <c:scatterStyle val="lineMarker"/>
        <c:varyColors val="0"/>
        <c:ser>
          <c:idx val="0"/>
          <c:order val="2"/>
          <c:tx>
            <c:strRef>
              <c:f>'4. Propuesta de AC '!$A$34</c:f>
              <c:strCache>
                <c:ptCount val="1"/>
                <c:pt idx="0">
                  <c:v>Meta Inicial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'4. Propuesta de AC '!$A$35:$A$36</c:f>
            </c:numRef>
          </c:xVal>
          <c:yVal>
            <c:numRef>
              <c:f>'4. Propuesta de AC '!$B$35:$B$36</c:f>
              <c:numCache>
                <c:formatCode>General</c:formatCode>
                <c:ptCount val="2"/>
                <c:pt idx="0">
                  <c:v>1</c:v>
                </c:pt>
                <c:pt idx="1">
                  <c:v>0.66666599999999998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3A5-469D-AD68-B2C7972E14E5}"/>
            </c:ext>
          </c:extLst>
        </c:ser>
        <c:ser>
          <c:idx val="3"/>
          <c:order val="3"/>
          <c:tx>
            <c:strRef>
              <c:f>'4. Propuesta de AC '!$C$34</c:f>
              <c:strCache>
                <c:ptCount val="1"/>
                <c:pt idx="0">
                  <c:v>Meta Intermedio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'4. Propuesta de AC '!$C$35:$C$36</c:f>
            </c:numRef>
          </c:xVal>
          <c:yVal>
            <c:numRef>
              <c:f>'4. Propuesta de AC '!$D$35:$D$36</c:f>
              <c:numCache>
                <c:formatCode>General</c:formatCode>
                <c:ptCount val="2"/>
                <c:pt idx="0">
                  <c:v>0.66666000000000003</c:v>
                </c:pt>
                <c:pt idx="1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A5-469D-AD68-B2C7972E14E5}"/>
            </c:ext>
          </c:extLst>
        </c:ser>
        <c:ser>
          <c:idx val="4"/>
          <c:order val="4"/>
          <c:tx>
            <c:strRef>
              <c:f>'4. Propuesta de AC '!$E$34</c:f>
              <c:strCache>
                <c:ptCount val="1"/>
                <c:pt idx="0">
                  <c:v>Meta Avanzado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'4. Propuesta de AC '!$E$35:$E$36</c:f>
            </c:numRef>
          </c:xVal>
          <c:yVal>
            <c:numRef>
              <c:f>'4. Propuesta de AC '!$F$35:$F$36</c:f>
              <c:numCache>
                <c:formatCode>General</c:formatCode>
                <c:ptCount val="2"/>
                <c:pt idx="0">
                  <c:v>0.33329999999999999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A5-469D-AD68-B2C7972E14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19253407"/>
        <c:axId val="619252991"/>
      </c:scatterChart>
      <c:catAx>
        <c:axId val="1507613376"/>
        <c:scaling>
          <c:orientation val="maxMin"/>
        </c:scaling>
        <c:delete val="0"/>
        <c:axPos val="l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79116416"/>
        <c:crosses val="autoZero"/>
        <c:auto val="1"/>
        <c:lblAlgn val="ctr"/>
        <c:lblOffset val="100"/>
        <c:noMultiLvlLbl val="0"/>
      </c:catAx>
      <c:valAx>
        <c:axId val="1279116416"/>
        <c:scaling>
          <c:orientation val="minMax"/>
        </c:scaling>
        <c:delete val="0"/>
        <c:axPos val="t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613376"/>
        <c:crossesAt val="1"/>
        <c:crossBetween val="between"/>
      </c:valAx>
      <c:valAx>
        <c:axId val="619252991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619253407"/>
        <c:crosses val="max"/>
        <c:crossBetween val="midCat"/>
      </c:valAx>
      <c:valAx>
        <c:axId val="619253407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19252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82605</xdr:colOff>
      <xdr:row>1</xdr:row>
      <xdr:rowOff>117643</xdr:rowOff>
    </xdr:from>
    <xdr:to>
      <xdr:col>2</xdr:col>
      <xdr:colOff>2111375</xdr:colOff>
      <xdr:row>3</xdr:row>
      <xdr:rowOff>0</xdr:rowOff>
    </xdr:to>
    <xdr:pic>
      <xdr:nvPicPr>
        <xdr:cNvPr id="2" name="Imagen 1" descr="ESPOL - SGAP - Plataforma de Postgrados ESPOL :: Iniciar sesión">
          <a:extLst>
            <a:ext uri="{FF2B5EF4-FFF2-40B4-BE49-F238E27FC236}">
              <a16:creationId xmlns:a16="http://schemas.microsoft.com/office/drawing/2014/main" id="{18DC2A38-3C3C-4307-B050-B610C63D22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5" y="308143"/>
          <a:ext cx="2028770" cy="803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243510</xdr:colOff>
      <xdr:row>2</xdr:row>
      <xdr:rowOff>156347</xdr:rowOff>
    </xdr:from>
    <xdr:to>
      <xdr:col>2</xdr:col>
      <xdr:colOff>1360715</xdr:colOff>
      <xdr:row>5</xdr:row>
      <xdr:rowOff>31750</xdr:rowOff>
    </xdr:to>
    <xdr:pic>
      <xdr:nvPicPr>
        <xdr:cNvPr id="7" name="Imagen 6" descr="ESPOL - SGAP - Plataforma de Postgrados ESPOL :: Iniciar sesión">
          <a:extLst>
            <a:ext uri="{FF2B5EF4-FFF2-40B4-BE49-F238E27FC236}">
              <a16:creationId xmlns:a16="http://schemas.microsoft.com/office/drawing/2014/main" id="{938700B1-5212-4646-8037-E62188EF09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10" y="1027204"/>
          <a:ext cx="2845312" cy="112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540543</xdr:rowOff>
    </xdr:from>
    <xdr:to>
      <xdr:col>2</xdr:col>
      <xdr:colOff>857249</xdr:colOff>
      <xdr:row>4</xdr:row>
      <xdr:rowOff>206375</xdr:rowOff>
    </xdr:to>
    <xdr:pic>
      <xdr:nvPicPr>
        <xdr:cNvPr id="2" name="Imagen 1" descr="ESPOL - SGAP - Plataforma de Postgrados ESPOL :: Iniciar sesión">
          <a:extLst>
            <a:ext uri="{FF2B5EF4-FFF2-40B4-BE49-F238E27FC236}">
              <a16:creationId xmlns:a16="http://schemas.microsoft.com/office/drawing/2014/main" id="{870E15EB-FC62-450B-A00C-08CFF7F371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1043"/>
          <a:ext cx="3286124" cy="12850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27214</xdr:colOff>
      <xdr:row>8</xdr:row>
      <xdr:rowOff>238124</xdr:rowOff>
    </xdr:from>
    <xdr:to>
      <xdr:col>25</xdr:col>
      <xdr:colOff>704850</xdr:colOff>
      <xdr:row>11</xdr:row>
      <xdr:rowOff>928687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88BDED-39EF-453E-BF20-53F77DC2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35718</xdr:colOff>
      <xdr:row>12</xdr:row>
      <xdr:rowOff>269874</xdr:rowOff>
    </xdr:from>
    <xdr:to>
      <xdr:col>25</xdr:col>
      <xdr:colOff>628650</xdr:colOff>
      <xdr:row>15</xdr:row>
      <xdr:rowOff>960437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8E6E12-52F6-4FC8-9E48-FB82DFCFE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38100</xdr:colOff>
      <xdr:row>16</xdr:row>
      <xdr:rowOff>285750</xdr:rowOff>
    </xdr:from>
    <xdr:to>
      <xdr:col>25</xdr:col>
      <xdr:colOff>666750</xdr:colOff>
      <xdr:row>19</xdr:row>
      <xdr:rowOff>976313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6FA11A2-5C1F-4728-9C39-53F36F73E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2</xdr:row>
      <xdr:rowOff>161395</xdr:rowOff>
    </xdr:from>
    <xdr:to>
      <xdr:col>3</xdr:col>
      <xdr:colOff>349780</xdr:colOff>
      <xdr:row>5</xdr:row>
      <xdr:rowOff>138301</xdr:rowOff>
    </xdr:to>
    <xdr:pic>
      <xdr:nvPicPr>
        <xdr:cNvPr id="2" name="Imagen 1" descr="ESPOL - SGAP - Plataforma de Postgrados ESPOL :: Iniciar sesión">
          <a:extLst>
            <a:ext uri="{FF2B5EF4-FFF2-40B4-BE49-F238E27FC236}">
              <a16:creationId xmlns:a16="http://schemas.microsoft.com/office/drawing/2014/main" id="{A2290585-9DE6-4E9C-A18D-FDA561B1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685270"/>
          <a:ext cx="2886605" cy="118340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285750</xdr:colOff>
      <xdr:row>3</xdr:row>
      <xdr:rowOff>15875</xdr:rowOff>
    </xdr:from>
    <xdr:to>
      <xdr:col>47</xdr:col>
      <xdr:colOff>222250</xdr:colOff>
      <xdr:row>9</xdr:row>
      <xdr:rowOff>2549525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D97D13-09C7-49FE-A8F0-E94E2ADBF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E2BE-3C39-4FB0-A6DB-6B4E82DD670B}">
  <sheetPr>
    <pageSetUpPr fitToPage="1"/>
  </sheetPr>
  <dimension ref="A1:P66"/>
  <sheetViews>
    <sheetView topLeftCell="C1" zoomScale="40" zoomScaleNormal="40" workbookViewId="0">
      <selection activeCell="I12" sqref="I12"/>
    </sheetView>
  </sheetViews>
  <sheetFormatPr baseColWidth="10" defaultRowHeight="15" x14ac:dyDescent="0.25"/>
  <cols>
    <col min="1" max="1" width="25.5703125" style="32" hidden="1" customWidth="1"/>
    <col min="2" max="2" width="9.42578125" style="32" hidden="1" customWidth="1"/>
    <col min="3" max="3" width="32.28515625" style="32" customWidth="1"/>
    <col min="4" max="4" width="18.28515625" style="32" customWidth="1"/>
    <col min="5" max="5" width="33.140625" style="32" customWidth="1"/>
    <col min="6" max="6" width="24.7109375" style="32" customWidth="1"/>
    <col min="7" max="7" width="25.5703125" style="32" customWidth="1"/>
    <col min="8" max="8" width="19" style="32" customWidth="1"/>
    <col min="9" max="9" width="29.140625" style="32" customWidth="1"/>
    <col min="10" max="13" width="26.42578125" style="32" customWidth="1"/>
    <col min="14" max="14" width="32.28515625" style="32" hidden="1" customWidth="1"/>
    <col min="15" max="15" width="4.28515625" style="32" customWidth="1"/>
    <col min="16" max="16" width="11.42578125" style="32"/>
    <col min="17" max="17" width="15.85546875" style="32" bestFit="1" customWidth="1"/>
    <col min="18" max="16384" width="11.42578125" style="32"/>
  </cols>
  <sheetData>
    <row r="1" spans="1:16" x14ac:dyDescent="0.25">
      <c r="G1" s="68"/>
      <c r="H1" s="68"/>
      <c r="I1" s="68"/>
      <c r="J1" s="68"/>
      <c r="K1" s="68"/>
      <c r="L1" s="68"/>
      <c r="M1" s="68"/>
    </row>
    <row r="2" spans="1:16" ht="52.5" customHeight="1" x14ac:dyDescent="0.25">
      <c r="C2" s="108" t="s">
        <v>77</v>
      </c>
      <c r="D2" s="112" t="s">
        <v>83</v>
      </c>
      <c r="E2" s="113"/>
      <c r="F2" s="113"/>
      <c r="G2" s="113"/>
      <c r="H2" s="113"/>
      <c r="I2" s="113"/>
      <c r="J2" s="113"/>
      <c r="K2" s="113"/>
      <c r="L2" s="113"/>
      <c r="M2" s="114"/>
    </row>
    <row r="3" spans="1:16" ht="21.6" customHeight="1" x14ac:dyDescent="0.25">
      <c r="C3" s="109"/>
      <c r="D3" s="115" t="s">
        <v>82</v>
      </c>
      <c r="E3" s="116"/>
      <c r="F3" s="116"/>
      <c r="G3" s="116"/>
      <c r="H3" s="116"/>
      <c r="I3" s="116"/>
      <c r="J3" s="116"/>
      <c r="K3" s="116"/>
      <c r="L3" s="116"/>
      <c r="M3" s="117"/>
    </row>
    <row r="4" spans="1:16" ht="20.100000000000001" customHeight="1" x14ac:dyDescent="0.25">
      <c r="C4" s="110"/>
      <c r="D4" s="104" t="s">
        <v>38</v>
      </c>
      <c r="E4" s="104"/>
      <c r="F4" s="104"/>
      <c r="G4" s="105"/>
      <c r="H4" s="105"/>
      <c r="I4" s="105"/>
      <c r="J4" s="105"/>
      <c r="K4" s="105"/>
      <c r="L4" s="105"/>
      <c r="M4" s="105"/>
    </row>
    <row r="5" spans="1:16" ht="20.100000000000001" customHeight="1" x14ac:dyDescent="0.25">
      <c r="C5" s="110"/>
      <c r="D5" s="103" t="s">
        <v>87</v>
      </c>
      <c r="E5" s="103"/>
      <c r="F5" s="103"/>
      <c r="G5" s="106"/>
      <c r="H5" s="106"/>
      <c r="I5" s="106"/>
      <c r="J5" s="106"/>
      <c r="K5" s="106"/>
      <c r="L5" s="106"/>
      <c r="M5" s="106"/>
    </row>
    <row r="6" spans="1:16" ht="20.100000000000001" customHeight="1" x14ac:dyDescent="0.25">
      <c r="C6" s="110"/>
      <c r="D6" s="103" t="s">
        <v>0</v>
      </c>
      <c r="E6" s="103"/>
      <c r="F6" s="103"/>
      <c r="G6" s="107"/>
      <c r="H6" s="106"/>
      <c r="I6" s="106"/>
      <c r="J6" s="106"/>
      <c r="K6" s="106"/>
      <c r="L6" s="106"/>
      <c r="M6" s="106"/>
    </row>
    <row r="7" spans="1:16" ht="0.95" customHeight="1" x14ac:dyDescent="0.35">
      <c r="C7" s="33"/>
      <c r="D7" s="34"/>
      <c r="E7" s="34"/>
      <c r="F7" s="34"/>
    </row>
    <row r="8" spans="1:16" ht="17.100000000000001" customHeight="1" x14ac:dyDescent="0.25">
      <c r="C8" s="35"/>
    </row>
    <row r="10" spans="1:16" ht="46.5" customHeight="1" thickBot="1" x14ac:dyDescent="0.3">
      <c r="C10" s="40" t="s">
        <v>1</v>
      </c>
      <c r="D10" s="36" t="s">
        <v>2</v>
      </c>
      <c r="E10" s="38" t="s">
        <v>3</v>
      </c>
      <c r="F10" s="37" t="s">
        <v>4</v>
      </c>
      <c r="G10" s="37" t="s">
        <v>5</v>
      </c>
      <c r="H10" s="39" t="s">
        <v>17</v>
      </c>
      <c r="I10" s="40" t="s">
        <v>7</v>
      </c>
      <c r="J10" s="20" t="s">
        <v>59</v>
      </c>
      <c r="K10" s="21" t="s">
        <v>60</v>
      </c>
      <c r="L10" s="22" t="s">
        <v>61</v>
      </c>
      <c r="M10" s="23" t="s">
        <v>62</v>
      </c>
      <c r="N10" s="41" t="s">
        <v>37</v>
      </c>
    </row>
    <row r="11" spans="1:16" ht="15.75" customHeight="1" x14ac:dyDescent="0.3">
      <c r="A11" s="42">
        <f>$E$11</f>
        <v>0</v>
      </c>
      <c r="B11" s="46">
        <f>$H$11</f>
        <v>0</v>
      </c>
      <c r="C11" s="94"/>
      <c r="D11" s="95"/>
      <c r="E11" s="84"/>
      <c r="F11" s="98"/>
      <c r="G11" s="98"/>
      <c r="H11" s="101"/>
      <c r="I11" s="1" t="s">
        <v>8</v>
      </c>
      <c r="J11" s="2"/>
      <c r="K11" s="2"/>
      <c r="L11" s="2"/>
      <c r="M11" s="2"/>
      <c r="N11" s="111" t="str">
        <f>IFERROR((AVERAGE(J13:M13))+(AVERAGE(J14:M14)),"")</f>
        <v/>
      </c>
      <c r="P11" s="43"/>
    </row>
    <row r="12" spans="1:16" ht="15.75" customHeight="1" x14ac:dyDescent="0.3">
      <c r="A12" s="42">
        <f t="shared" ref="A12:A13" si="0">$E$11</f>
        <v>0</v>
      </c>
      <c r="B12" s="46">
        <f t="shared" ref="B12:B14" si="1">$H$11</f>
        <v>0</v>
      </c>
      <c r="C12" s="94"/>
      <c r="D12" s="96"/>
      <c r="E12" s="84"/>
      <c r="F12" s="99"/>
      <c r="G12" s="99"/>
      <c r="H12" s="99"/>
      <c r="I12" s="3" t="s">
        <v>9</v>
      </c>
      <c r="J12" s="4"/>
      <c r="K12" s="4"/>
      <c r="L12" s="4"/>
      <c r="M12" s="4"/>
      <c r="N12" s="111"/>
    </row>
    <row r="13" spans="1:16" ht="15.75" customHeight="1" x14ac:dyDescent="0.3">
      <c r="A13" s="42">
        <f t="shared" si="0"/>
        <v>0</v>
      </c>
      <c r="B13" s="46">
        <f t="shared" si="1"/>
        <v>0</v>
      </c>
      <c r="C13" s="94"/>
      <c r="D13" s="96"/>
      <c r="E13" s="84"/>
      <c r="F13" s="99"/>
      <c r="G13" s="99"/>
      <c r="H13" s="99"/>
      <c r="I13" s="3" t="s">
        <v>10</v>
      </c>
      <c r="J13" s="4"/>
      <c r="K13" s="4"/>
      <c r="L13" s="4"/>
      <c r="M13" s="4"/>
      <c r="N13" s="111"/>
    </row>
    <row r="14" spans="1:16" ht="15.75" customHeight="1" thickBot="1" x14ac:dyDescent="0.35">
      <c r="A14" s="42">
        <f>$E$11</f>
        <v>0</v>
      </c>
      <c r="B14" s="46">
        <f t="shared" si="1"/>
        <v>0</v>
      </c>
      <c r="C14" s="94"/>
      <c r="D14" s="97"/>
      <c r="E14" s="84"/>
      <c r="F14" s="100"/>
      <c r="G14" s="100"/>
      <c r="H14" s="100"/>
      <c r="I14" s="5" t="s">
        <v>11</v>
      </c>
      <c r="J14" s="6"/>
      <c r="K14" s="6"/>
      <c r="L14" s="6"/>
      <c r="M14" s="6"/>
      <c r="N14" s="111"/>
    </row>
    <row r="15" spans="1:16" ht="15.75" customHeight="1" x14ac:dyDescent="0.3">
      <c r="A15" s="42">
        <f>$E$15</f>
        <v>0</v>
      </c>
      <c r="B15" s="46">
        <f>$H$15</f>
        <v>0</v>
      </c>
      <c r="C15" s="102"/>
      <c r="D15" s="87"/>
      <c r="E15" s="91"/>
      <c r="F15" s="86"/>
      <c r="G15" s="86"/>
      <c r="H15" s="85"/>
      <c r="I15" s="1" t="s">
        <v>8</v>
      </c>
      <c r="J15" s="2"/>
      <c r="K15" s="2"/>
      <c r="L15" s="2"/>
      <c r="M15" s="2"/>
      <c r="N15" s="111" t="str">
        <f>IFERROR((AVERAGE(J17:M17))+(AVERAGE(J18:M18)),"")</f>
        <v/>
      </c>
    </row>
    <row r="16" spans="1:16" ht="15.75" customHeight="1" x14ac:dyDescent="0.3">
      <c r="A16" s="42">
        <f t="shared" ref="A16:A18" si="2">$E$15</f>
        <v>0</v>
      </c>
      <c r="B16" s="46">
        <f t="shared" ref="B16:B18" si="3">$H$15</f>
        <v>0</v>
      </c>
      <c r="C16" s="102"/>
      <c r="D16" s="87"/>
      <c r="E16" s="92"/>
      <c r="F16" s="86"/>
      <c r="G16" s="86"/>
      <c r="H16" s="86"/>
      <c r="I16" s="3" t="s">
        <v>9</v>
      </c>
      <c r="J16" s="4"/>
      <c r="K16" s="4"/>
      <c r="L16" s="4"/>
      <c r="M16" s="4"/>
      <c r="N16" s="111"/>
    </row>
    <row r="17" spans="1:16" ht="15.75" customHeight="1" x14ac:dyDescent="0.3">
      <c r="A17" s="42">
        <f t="shared" si="2"/>
        <v>0</v>
      </c>
      <c r="B17" s="46">
        <f t="shared" si="3"/>
        <v>0</v>
      </c>
      <c r="C17" s="102"/>
      <c r="D17" s="87"/>
      <c r="E17" s="92"/>
      <c r="F17" s="86"/>
      <c r="G17" s="86"/>
      <c r="H17" s="86"/>
      <c r="I17" s="3" t="s">
        <v>10</v>
      </c>
      <c r="J17" s="4"/>
      <c r="K17" s="4"/>
      <c r="L17" s="4"/>
      <c r="M17" s="4"/>
      <c r="N17" s="111"/>
      <c r="P17" s="44"/>
    </row>
    <row r="18" spans="1:16" ht="15.75" customHeight="1" thickBot="1" x14ac:dyDescent="0.35">
      <c r="A18" s="42">
        <f t="shared" si="2"/>
        <v>0</v>
      </c>
      <c r="B18" s="46">
        <f t="shared" si="3"/>
        <v>0</v>
      </c>
      <c r="C18" s="102"/>
      <c r="D18" s="87"/>
      <c r="E18" s="93"/>
      <c r="F18" s="86"/>
      <c r="G18" s="86"/>
      <c r="H18" s="86"/>
      <c r="I18" s="5" t="s">
        <v>11</v>
      </c>
      <c r="J18" s="6"/>
      <c r="K18" s="6"/>
      <c r="L18" s="6"/>
      <c r="M18" s="6"/>
      <c r="N18" s="111"/>
    </row>
    <row r="19" spans="1:16" ht="15.75" customHeight="1" x14ac:dyDescent="0.3">
      <c r="A19" s="42">
        <f>$E$19</f>
        <v>0</v>
      </c>
      <c r="B19" s="46">
        <f>$H$19</f>
        <v>0</v>
      </c>
      <c r="C19" s="81"/>
      <c r="D19" s="87"/>
      <c r="E19" s="84"/>
      <c r="F19" s="86"/>
      <c r="G19" s="86"/>
      <c r="H19" s="85"/>
      <c r="I19" s="1" t="s">
        <v>8</v>
      </c>
      <c r="J19" s="2"/>
      <c r="K19" s="2"/>
      <c r="L19" s="2"/>
      <c r="M19" s="2"/>
      <c r="N19" s="111" t="str">
        <f>IFERROR((AVERAGE(J21:M21))+(AVERAGE(J22:M22)),"")</f>
        <v/>
      </c>
    </row>
    <row r="20" spans="1:16" ht="15.75" customHeight="1" x14ac:dyDescent="0.3">
      <c r="A20" s="42">
        <f t="shared" ref="A20:A22" si="4">$E$19</f>
        <v>0</v>
      </c>
      <c r="B20" s="46">
        <f t="shared" ref="B20:B22" si="5">$H$19</f>
        <v>0</v>
      </c>
      <c r="C20" s="81"/>
      <c r="D20" s="87"/>
      <c r="E20" s="84"/>
      <c r="F20" s="86"/>
      <c r="G20" s="86"/>
      <c r="H20" s="86"/>
      <c r="I20" s="3" t="s">
        <v>9</v>
      </c>
      <c r="J20" s="4"/>
      <c r="K20" s="4"/>
      <c r="L20" s="4"/>
      <c r="M20" s="4"/>
      <c r="N20" s="111"/>
    </row>
    <row r="21" spans="1:16" ht="15.75" customHeight="1" x14ac:dyDescent="0.3">
      <c r="A21" s="42">
        <f t="shared" si="4"/>
        <v>0</v>
      </c>
      <c r="B21" s="46">
        <f t="shared" si="5"/>
        <v>0</v>
      </c>
      <c r="C21" s="81"/>
      <c r="D21" s="87"/>
      <c r="E21" s="84"/>
      <c r="F21" s="86"/>
      <c r="G21" s="86"/>
      <c r="H21" s="86"/>
      <c r="I21" s="7" t="s">
        <v>10</v>
      </c>
      <c r="J21" s="4"/>
      <c r="K21" s="4"/>
      <c r="L21" s="4"/>
      <c r="M21" s="4"/>
      <c r="N21" s="111"/>
    </row>
    <row r="22" spans="1:16" ht="15.75" customHeight="1" thickBot="1" x14ac:dyDescent="0.35">
      <c r="A22" s="42">
        <f t="shared" si="4"/>
        <v>0</v>
      </c>
      <c r="B22" s="46">
        <f t="shared" si="5"/>
        <v>0</v>
      </c>
      <c r="C22" s="81"/>
      <c r="D22" s="87"/>
      <c r="E22" s="84"/>
      <c r="F22" s="86"/>
      <c r="G22" s="86"/>
      <c r="H22" s="86"/>
      <c r="I22" s="8" t="s">
        <v>11</v>
      </c>
      <c r="J22" s="6"/>
      <c r="K22" s="6"/>
      <c r="L22" s="6"/>
      <c r="M22" s="6"/>
      <c r="N22" s="111"/>
    </row>
    <row r="23" spans="1:16" ht="15.75" customHeight="1" x14ac:dyDescent="0.3">
      <c r="A23" s="45">
        <f>$E$23</f>
        <v>0</v>
      </c>
      <c r="B23" s="47">
        <f>$H$23</f>
        <v>0</v>
      </c>
      <c r="C23" s="81"/>
      <c r="D23" s="88"/>
      <c r="E23" s="91"/>
      <c r="F23" s="91"/>
      <c r="G23" s="91"/>
      <c r="H23" s="85"/>
      <c r="I23" s="9" t="s">
        <v>8</v>
      </c>
      <c r="J23" s="10"/>
      <c r="K23" s="2"/>
      <c r="L23" s="2"/>
      <c r="M23" s="2"/>
      <c r="N23" s="111" t="str">
        <f>IFERROR((AVERAGE(J25:M25))+(AVERAGE(J26:M26)),"")</f>
        <v/>
      </c>
    </row>
    <row r="24" spans="1:16" ht="15.75" customHeight="1" x14ac:dyDescent="0.3">
      <c r="A24" s="42">
        <f t="shared" ref="A24:A25" si="6">$E$23</f>
        <v>0</v>
      </c>
      <c r="B24" s="46">
        <f t="shared" ref="B24:B26" si="7">$H$23</f>
        <v>0</v>
      </c>
      <c r="C24" s="81"/>
      <c r="D24" s="89"/>
      <c r="E24" s="92"/>
      <c r="F24" s="92"/>
      <c r="G24" s="92"/>
      <c r="H24" s="86"/>
      <c r="I24" s="7" t="s">
        <v>9</v>
      </c>
      <c r="J24" s="11"/>
      <c r="K24" s="4"/>
      <c r="L24" s="4"/>
      <c r="M24" s="4"/>
      <c r="N24" s="111"/>
    </row>
    <row r="25" spans="1:16" ht="15.75" customHeight="1" x14ac:dyDescent="0.3">
      <c r="A25" s="42">
        <f t="shared" si="6"/>
        <v>0</v>
      </c>
      <c r="B25" s="46">
        <f t="shared" si="7"/>
        <v>0</v>
      </c>
      <c r="C25" s="81"/>
      <c r="D25" s="89"/>
      <c r="E25" s="92"/>
      <c r="F25" s="92"/>
      <c r="G25" s="92"/>
      <c r="H25" s="86"/>
      <c r="I25" s="7" t="s">
        <v>10</v>
      </c>
      <c r="J25" s="11"/>
      <c r="K25" s="4"/>
      <c r="L25" s="4"/>
      <c r="M25" s="4"/>
      <c r="N25" s="111"/>
    </row>
    <row r="26" spans="1:16" ht="15.75" customHeight="1" thickBot="1" x14ac:dyDescent="0.35">
      <c r="A26" s="42">
        <f>$E$23</f>
        <v>0</v>
      </c>
      <c r="B26" s="46">
        <f t="shared" si="7"/>
        <v>0</v>
      </c>
      <c r="C26" s="81"/>
      <c r="D26" s="90"/>
      <c r="E26" s="93"/>
      <c r="F26" s="93"/>
      <c r="G26" s="93"/>
      <c r="H26" s="86"/>
      <c r="I26" s="8" t="s">
        <v>11</v>
      </c>
      <c r="J26" s="12"/>
      <c r="K26" s="6"/>
      <c r="L26" s="6"/>
      <c r="M26" s="6"/>
      <c r="N26" s="111"/>
    </row>
    <row r="27" spans="1:16" ht="15.75" customHeight="1" x14ac:dyDescent="0.3">
      <c r="A27" s="42">
        <f>$E$27</f>
        <v>0</v>
      </c>
      <c r="B27" s="46">
        <f>$H$27</f>
        <v>0</v>
      </c>
      <c r="C27" s="81"/>
      <c r="D27" s="82"/>
      <c r="E27" s="83"/>
      <c r="F27" s="84"/>
      <c r="G27" s="84"/>
      <c r="H27" s="85"/>
      <c r="I27" s="9" t="s">
        <v>8</v>
      </c>
      <c r="J27" s="2"/>
      <c r="K27" s="2"/>
      <c r="L27" s="2"/>
      <c r="M27" s="2"/>
      <c r="N27" s="111" t="str">
        <f t="shared" ref="N27" si="8">IFERROR((AVERAGE(J29:M29))+(AVERAGE(J30:M30)),"")</f>
        <v/>
      </c>
    </row>
    <row r="28" spans="1:16" ht="15.75" customHeight="1" x14ac:dyDescent="0.3">
      <c r="A28" s="42">
        <f t="shared" ref="A28:A30" si="9">$E$27</f>
        <v>0</v>
      </c>
      <c r="B28" s="46">
        <f t="shared" ref="B28:B29" si="10">$H$27</f>
        <v>0</v>
      </c>
      <c r="C28" s="81"/>
      <c r="D28" s="82"/>
      <c r="E28" s="83"/>
      <c r="F28" s="84"/>
      <c r="G28" s="84"/>
      <c r="H28" s="86"/>
      <c r="I28" s="7" t="s">
        <v>9</v>
      </c>
      <c r="J28" s="4"/>
      <c r="K28" s="4"/>
      <c r="L28" s="4"/>
      <c r="M28" s="4"/>
      <c r="N28" s="111"/>
    </row>
    <row r="29" spans="1:16" ht="15.75" customHeight="1" x14ac:dyDescent="0.3">
      <c r="A29" s="42">
        <f t="shared" si="9"/>
        <v>0</v>
      </c>
      <c r="B29" s="46">
        <f t="shared" si="10"/>
        <v>0</v>
      </c>
      <c r="C29" s="81"/>
      <c r="D29" s="82"/>
      <c r="E29" s="83"/>
      <c r="F29" s="84"/>
      <c r="G29" s="84"/>
      <c r="H29" s="86"/>
      <c r="I29" s="7" t="s">
        <v>10</v>
      </c>
      <c r="J29" s="4"/>
      <c r="K29" s="4"/>
      <c r="L29" s="4"/>
      <c r="M29" s="4"/>
      <c r="N29" s="111"/>
    </row>
    <row r="30" spans="1:16" ht="15.75" customHeight="1" thickBot="1" x14ac:dyDescent="0.35">
      <c r="A30" s="42">
        <f t="shared" si="9"/>
        <v>0</v>
      </c>
      <c r="B30" s="46">
        <f>$H$27</f>
        <v>0</v>
      </c>
      <c r="C30" s="81"/>
      <c r="D30" s="82"/>
      <c r="E30" s="83"/>
      <c r="F30" s="84"/>
      <c r="G30" s="84"/>
      <c r="H30" s="86"/>
      <c r="I30" s="8" t="s">
        <v>11</v>
      </c>
      <c r="J30" s="6"/>
      <c r="K30" s="6"/>
      <c r="L30" s="6"/>
      <c r="M30" s="6"/>
      <c r="N30" s="111"/>
    </row>
    <row r="31" spans="1:16" ht="15.75" customHeight="1" x14ac:dyDescent="0.3">
      <c r="A31" s="42">
        <f>$E$31</f>
        <v>0</v>
      </c>
      <c r="B31" s="46">
        <f>$H$31</f>
        <v>0</v>
      </c>
      <c r="C31" s="81"/>
      <c r="D31" s="82"/>
      <c r="E31" s="83"/>
      <c r="F31" s="84"/>
      <c r="G31" s="84"/>
      <c r="H31" s="85"/>
      <c r="I31" s="9" t="s">
        <v>8</v>
      </c>
      <c r="J31" s="24"/>
      <c r="K31" s="2"/>
      <c r="L31" s="2"/>
      <c r="M31" s="2"/>
      <c r="N31" s="111" t="str">
        <f t="shared" ref="N31" si="11">IFERROR((AVERAGE(J33:M33))+(AVERAGE(J34:M34)),"")</f>
        <v/>
      </c>
    </row>
    <row r="32" spans="1:16" ht="15.75" customHeight="1" x14ac:dyDescent="0.3">
      <c r="A32" s="42">
        <f>$E$31</f>
        <v>0</v>
      </c>
      <c r="B32" s="46">
        <f t="shared" ref="B32:B34" si="12">$H$31</f>
        <v>0</v>
      </c>
      <c r="C32" s="81"/>
      <c r="D32" s="82"/>
      <c r="E32" s="83"/>
      <c r="F32" s="84"/>
      <c r="G32" s="84"/>
      <c r="H32" s="86"/>
      <c r="I32" s="7" t="s">
        <v>9</v>
      </c>
      <c r="J32" s="25"/>
      <c r="K32" s="4"/>
      <c r="L32" s="4"/>
      <c r="M32" s="4"/>
      <c r="N32" s="111"/>
    </row>
    <row r="33" spans="1:14" ht="15.75" customHeight="1" x14ac:dyDescent="0.3">
      <c r="A33" s="42">
        <f>$E$31</f>
        <v>0</v>
      </c>
      <c r="B33" s="46">
        <f t="shared" si="12"/>
        <v>0</v>
      </c>
      <c r="C33" s="81"/>
      <c r="D33" s="82"/>
      <c r="E33" s="83"/>
      <c r="F33" s="84"/>
      <c r="G33" s="84"/>
      <c r="H33" s="86"/>
      <c r="I33" s="7" t="s">
        <v>10</v>
      </c>
      <c r="J33" s="25"/>
      <c r="K33" s="4"/>
      <c r="L33" s="4"/>
      <c r="M33" s="4"/>
      <c r="N33" s="111"/>
    </row>
    <row r="34" spans="1:14" ht="15.75" customHeight="1" thickBot="1" x14ac:dyDescent="0.35">
      <c r="A34" s="42">
        <f>$E$31</f>
        <v>0</v>
      </c>
      <c r="B34" s="46">
        <f t="shared" si="12"/>
        <v>0</v>
      </c>
      <c r="C34" s="81"/>
      <c r="D34" s="82"/>
      <c r="E34" s="83"/>
      <c r="F34" s="84"/>
      <c r="G34" s="84"/>
      <c r="H34" s="86"/>
      <c r="I34" s="8" t="s">
        <v>11</v>
      </c>
      <c r="J34" s="26"/>
      <c r="K34" s="6"/>
      <c r="L34" s="6"/>
      <c r="M34" s="6"/>
      <c r="N34" s="111"/>
    </row>
    <row r="35" spans="1:14" ht="15.75" customHeight="1" x14ac:dyDescent="0.3">
      <c r="A35" s="42">
        <f>$E$35</f>
        <v>0</v>
      </c>
      <c r="B35" s="46">
        <f>$H$35</f>
        <v>0</v>
      </c>
      <c r="C35" s="81"/>
      <c r="D35" s="82"/>
      <c r="E35" s="83"/>
      <c r="F35" s="84"/>
      <c r="G35" s="84"/>
      <c r="H35" s="85"/>
      <c r="I35" s="9" t="s">
        <v>8</v>
      </c>
      <c r="J35" s="24"/>
      <c r="K35" s="2"/>
      <c r="L35" s="2"/>
      <c r="M35" s="2"/>
      <c r="N35" s="111" t="str">
        <f t="shared" ref="N35" si="13">IFERROR((AVERAGE(J37:M37))+(AVERAGE(J38:M38)),"")</f>
        <v/>
      </c>
    </row>
    <row r="36" spans="1:14" ht="15.75" customHeight="1" x14ac:dyDescent="0.3">
      <c r="A36" s="42">
        <f t="shared" ref="A36:A38" si="14">$E$35</f>
        <v>0</v>
      </c>
      <c r="B36" s="46">
        <f t="shared" ref="B36:B37" si="15">$H$35</f>
        <v>0</v>
      </c>
      <c r="C36" s="81"/>
      <c r="D36" s="82"/>
      <c r="E36" s="83"/>
      <c r="F36" s="84"/>
      <c r="G36" s="84"/>
      <c r="H36" s="86"/>
      <c r="I36" s="7" t="s">
        <v>9</v>
      </c>
      <c r="J36" s="25"/>
      <c r="K36" s="4"/>
      <c r="L36" s="4"/>
      <c r="M36" s="4"/>
      <c r="N36" s="111"/>
    </row>
    <row r="37" spans="1:14" ht="15.75" customHeight="1" x14ac:dyDescent="0.3">
      <c r="A37" s="42">
        <f t="shared" si="14"/>
        <v>0</v>
      </c>
      <c r="B37" s="46">
        <f t="shared" si="15"/>
        <v>0</v>
      </c>
      <c r="C37" s="81"/>
      <c r="D37" s="82"/>
      <c r="E37" s="83"/>
      <c r="F37" s="84"/>
      <c r="G37" s="84"/>
      <c r="H37" s="86"/>
      <c r="I37" s="7" t="s">
        <v>10</v>
      </c>
      <c r="J37" s="25"/>
      <c r="K37" s="4"/>
      <c r="L37" s="4"/>
      <c r="M37" s="4"/>
      <c r="N37" s="111"/>
    </row>
    <row r="38" spans="1:14" ht="15.75" customHeight="1" thickBot="1" x14ac:dyDescent="0.35">
      <c r="A38" s="42">
        <f t="shared" si="14"/>
        <v>0</v>
      </c>
      <c r="B38" s="46">
        <f>$H$35</f>
        <v>0</v>
      </c>
      <c r="C38" s="81"/>
      <c r="D38" s="82"/>
      <c r="E38" s="83"/>
      <c r="F38" s="84"/>
      <c r="G38" s="84"/>
      <c r="H38" s="86"/>
      <c r="I38" s="8" t="s">
        <v>11</v>
      </c>
      <c r="J38" s="26"/>
      <c r="K38" s="6"/>
      <c r="L38" s="6"/>
      <c r="M38" s="6"/>
      <c r="N38" s="111"/>
    </row>
    <row r="39" spans="1:14" ht="15.75" customHeight="1" x14ac:dyDescent="0.3">
      <c r="A39" s="42">
        <f>$E$39</f>
        <v>0</v>
      </c>
      <c r="B39" s="46">
        <f>$H$39</f>
        <v>0</v>
      </c>
      <c r="C39" s="81"/>
      <c r="D39" s="82"/>
      <c r="E39" s="83"/>
      <c r="F39" s="84"/>
      <c r="G39" s="84"/>
      <c r="H39" s="85"/>
      <c r="I39" s="9" t="s">
        <v>8</v>
      </c>
      <c r="J39" s="24"/>
      <c r="K39" s="2"/>
      <c r="L39" s="2"/>
      <c r="M39" s="2"/>
      <c r="N39" s="111" t="str">
        <f>IFERROR((AVERAGE(J41:M41))+(AVERAGE(J42:M42)),"")</f>
        <v/>
      </c>
    </row>
    <row r="40" spans="1:14" ht="15.75" customHeight="1" x14ac:dyDescent="0.3">
      <c r="A40" s="42">
        <f t="shared" ref="A40:A41" si="16">$E$39</f>
        <v>0</v>
      </c>
      <c r="B40" s="46">
        <f t="shared" ref="B40:B42" si="17">$H$39</f>
        <v>0</v>
      </c>
      <c r="C40" s="81"/>
      <c r="D40" s="82"/>
      <c r="E40" s="83"/>
      <c r="F40" s="84"/>
      <c r="G40" s="84"/>
      <c r="H40" s="86"/>
      <c r="I40" s="7" t="s">
        <v>9</v>
      </c>
      <c r="J40" s="25"/>
      <c r="K40" s="4"/>
      <c r="L40" s="4"/>
      <c r="M40" s="4"/>
      <c r="N40" s="111"/>
    </row>
    <row r="41" spans="1:14" ht="15.75" customHeight="1" x14ac:dyDescent="0.3">
      <c r="A41" s="42">
        <f t="shared" si="16"/>
        <v>0</v>
      </c>
      <c r="B41" s="46">
        <f t="shared" si="17"/>
        <v>0</v>
      </c>
      <c r="C41" s="81"/>
      <c r="D41" s="82"/>
      <c r="E41" s="83"/>
      <c r="F41" s="84"/>
      <c r="G41" s="84"/>
      <c r="H41" s="86"/>
      <c r="I41" s="7" t="s">
        <v>10</v>
      </c>
      <c r="J41" s="25"/>
      <c r="K41" s="4"/>
      <c r="L41" s="4"/>
      <c r="M41" s="4"/>
      <c r="N41" s="111"/>
    </row>
    <row r="42" spans="1:14" ht="15.75" customHeight="1" thickBot="1" x14ac:dyDescent="0.35">
      <c r="A42" s="42">
        <f>$E$39</f>
        <v>0</v>
      </c>
      <c r="B42" s="46">
        <f t="shared" si="17"/>
        <v>0</v>
      </c>
      <c r="C42" s="81"/>
      <c r="D42" s="82"/>
      <c r="E42" s="83"/>
      <c r="F42" s="84"/>
      <c r="G42" s="84"/>
      <c r="H42" s="86"/>
      <c r="I42" s="8" t="s">
        <v>11</v>
      </c>
      <c r="J42" s="26"/>
      <c r="K42" s="6"/>
      <c r="L42" s="6"/>
      <c r="M42" s="6"/>
      <c r="N42" s="111"/>
    </row>
    <row r="43" spans="1:14" ht="15.75" customHeight="1" x14ac:dyDescent="0.3">
      <c r="A43" s="42">
        <f>$E$43</f>
        <v>0</v>
      </c>
      <c r="B43" s="46">
        <f>$H$43</f>
        <v>0</v>
      </c>
      <c r="C43" s="81"/>
      <c r="D43" s="82"/>
      <c r="E43" s="83"/>
      <c r="F43" s="84"/>
      <c r="G43" s="84"/>
      <c r="H43" s="80"/>
      <c r="I43" s="9" t="s">
        <v>8</v>
      </c>
      <c r="J43" s="24"/>
      <c r="K43" s="2"/>
      <c r="L43" s="2"/>
      <c r="M43" s="2"/>
      <c r="N43" s="111" t="str">
        <f t="shared" ref="N43" si="18">IFERROR((AVERAGE(J45:M45))+(AVERAGE(J46:M46)),"")</f>
        <v/>
      </c>
    </row>
    <row r="44" spans="1:14" ht="15.75" customHeight="1" x14ac:dyDescent="0.3">
      <c r="A44" s="42">
        <f t="shared" ref="A44:A46" si="19">$E$43</f>
        <v>0</v>
      </c>
      <c r="B44" s="46">
        <f t="shared" ref="B44:B46" si="20">$H$43</f>
        <v>0</v>
      </c>
      <c r="C44" s="81"/>
      <c r="D44" s="82"/>
      <c r="E44" s="83"/>
      <c r="F44" s="84"/>
      <c r="G44" s="84"/>
      <c r="H44" s="80"/>
      <c r="I44" s="7" t="s">
        <v>9</v>
      </c>
      <c r="J44" s="25"/>
      <c r="K44" s="4"/>
      <c r="L44" s="4"/>
      <c r="M44" s="4"/>
      <c r="N44" s="111"/>
    </row>
    <row r="45" spans="1:14" ht="15.75" customHeight="1" x14ac:dyDescent="0.3">
      <c r="A45" s="42">
        <f t="shared" si="19"/>
        <v>0</v>
      </c>
      <c r="B45" s="46">
        <f t="shared" si="20"/>
        <v>0</v>
      </c>
      <c r="C45" s="81"/>
      <c r="D45" s="82"/>
      <c r="E45" s="83"/>
      <c r="F45" s="84"/>
      <c r="G45" s="84"/>
      <c r="H45" s="80"/>
      <c r="I45" s="7" t="s">
        <v>10</v>
      </c>
      <c r="J45" s="25"/>
      <c r="K45" s="4"/>
      <c r="L45" s="4"/>
      <c r="M45" s="4"/>
      <c r="N45" s="111"/>
    </row>
    <row r="46" spans="1:14" ht="15.75" customHeight="1" thickBot="1" x14ac:dyDescent="0.35">
      <c r="A46" s="42">
        <f t="shared" si="19"/>
        <v>0</v>
      </c>
      <c r="B46" s="46">
        <f t="shared" si="20"/>
        <v>0</v>
      </c>
      <c r="C46" s="81"/>
      <c r="D46" s="82"/>
      <c r="E46" s="83"/>
      <c r="F46" s="84"/>
      <c r="G46" s="84"/>
      <c r="H46" s="80"/>
      <c r="I46" s="8" t="s">
        <v>11</v>
      </c>
      <c r="J46" s="26"/>
      <c r="K46" s="6"/>
      <c r="L46" s="6"/>
      <c r="M46" s="6"/>
      <c r="N46" s="111"/>
    </row>
    <row r="47" spans="1:14" ht="15.75" customHeight="1" x14ac:dyDescent="0.25">
      <c r="A47" s="42">
        <f>$E$47</f>
        <v>0</v>
      </c>
      <c r="B47" s="46">
        <f>$H$47</f>
        <v>0</v>
      </c>
      <c r="C47" s="81"/>
      <c r="D47" s="82"/>
      <c r="E47" s="83"/>
      <c r="F47" s="84"/>
      <c r="G47" s="84"/>
      <c r="H47" s="80"/>
      <c r="I47" s="9" t="s">
        <v>8</v>
      </c>
      <c r="J47" s="24"/>
      <c r="K47" s="24"/>
      <c r="L47" s="24"/>
      <c r="M47" s="24"/>
      <c r="N47" s="111" t="str">
        <f>IFERROR((AVERAGE(J49:M49))+(AVERAGE(J50:M50)),"")</f>
        <v/>
      </c>
    </row>
    <row r="48" spans="1:14" ht="15.75" customHeight="1" x14ac:dyDescent="0.25">
      <c r="A48" s="42">
        <f t="shared" ref="A48:A50" si="21">$E$47</f>
        <v>0</v>
      </c>
      <c r="B48" s="46">
        <f t="shared" ref="B48:B49" si="22">$H$47</f>
        <v>0</v>
      </c>
      <c r="C48" s="81"/>
      <c r="D48" s="82"/>
      <c r="E48" s="83"/>
      <c r="F48" s="84"/>
      <c r="G48" s="84"/>
      <c r="H48" s="80"/>
      <c r="I48" s="7" t="s">
        <v>9</v>
      </c>
      <c r="J48" s="25"/>
      <c r="K48" s="25"/>
      <c r="L48" s="25"/>
      <c r="M48" s="25"/>
      <c r="N48" s="111"/>
    </row>
    <row r="49" spans="1:14" ht="15.75" customHeight="1" x14ac:dyDescent="0.25">
      <c r="A49" s="42">
        <f t="shared" si="21"/>
        <v>0</v>
      </c>
      <c r="B49" s="46">
        <f t="shared" si="22"/>
        <v>0</v>
      </c>
      <c r="C49" s="81"/>
      <c r="D49" s="82"/>
      <c r="E49" s="83"/>
      <c r="F49" s="84"/>
      <c r="G49" s="84"/>
      <c r="H49" s="80"/>
      <c r="I49" s="7" t="s">
        <v>10</v>
      </c>
      <c r="J49" s="25"/>
      <c r="K49" s="25"/>
      <c r="L49" s="25"/>
      <c r="M49" s="25"/>
      <c r="N49" s="111"/>
    </row>
    <row r="50" spans="1:14" ht="15.75" customHeight="1" thickBot="1" x14ac:dyDescent="0.3">
      <c r="A50" s="42">
        <f t="shared" si="21"/>
        <v>0</v>
      </c>
      <c r="B50" s="46">
        <f>$H$47</f>
        <v>0</v>
      </c>
      <c r="C50" s="81"/>
      <c r="D50" s="82"/>
      <c r="E50" s="83"/>
      <c r="F50" s="84"/>
      <c r="G50" s="84"/>
      <c r="H50" s="80"/>
      <c r="I50" s="8" t="s">
        <v>11</v>
      </c>
      <c r="J50" s="26"/>
      <c r="K50" s="26"/>
      <c r="L50" s="26"/>
      <c r="M50" s="26"/>
      <c r="N50" s="111"/>
    </row>
    <row r="51" spans="1:14" ht="15.75" customHeight="1" x14ac:dyDescent="0.25">
      <c r="A51" s="42">
        <f>$E$51</f>
        <v>0</v>
      </c>
      <c r="B51" s="46">
        <f>$H$51</f>
        <v>0</v>
      </c>
      <c r="C51" s="81"/>
      <c r="D51" s="82"/>
      <c r="E51" s="83"/>
      <c r="F51" s="84"/>
      <c r="G51" s="84"/>
      <c r="H51" s="80"/>
      <c r="I51" s="13" t="s">
        <v>8</v>
      </c>
      <c r="J51" s="24"/>
      <c r="K51" s="24"/>
      <c r="L51" s="24"/>
      <c r="M51" s="24"/>
      <c r="N51" s="111" t="str">
        <f t="shared" ref="N51" si="23">IFERROR((AVERAGE(J53:M53))+(AVERAGE(J54:M54)),"")</f>
        <v/>
      </c>
    </row>
    <row r="52" spans="1:14" ht="15.75" customHeight="1" x14ac:dyDescent="0.25">
      <c r="A52" s="42">
        <f t="shared" ref="A52:A54" si="24">$E$51</f>
        <v>0</v>
      </c>
      <c r="B52" s="46">
        <f>$H$51</f>
        <v>0</v>
      </c>
      <c r="C52" s="81"/>
      <c r="D52" s="82"/>
      <c r="E52" s="83"/>
      <c r="F52" s="84"/>
      <c r="G52" s="84"/>
      <c r="H52" s="80"/>
      <c r="I52" s="14" t="s">
        <v>9</v>
      </c>
      <c r="J52" s="25"/>
      <c r="K52" s="25"/>
      <c r="L52" s="25"/>
      <c r="M52" s="25"/>
      <c r="N52" s="111"/>
    </row>
    <row r="53" spans="1:14" ht="15.75" customHeight="1" x14ac:dyDescent="0.25">
      <c r="A53" s="42">
        <f t="shared" si="24"/>
        <v>0</v>
      </c>
      <c r="B53" s="46">
        <f>$H$51</f>
        <v>0</v>
      </c>
      <c r="C53" s="81"/>
      <c r="D53" s="82"/>
      <c r="E53" s="83"/>
      <c r="F53" s="84"/>
      <c r="G53" s="84"/>
      <c r="H53" s="80"/>
      <c r="I53" s="14" t="s">
        <v>10</v>
      </c>
      <c r="J53" s="25"/>
      <c r="K53" s="25"/>
      <c r="L53" s="25"/>
      <c r="M53" s="25"/>
      <c r="N53" s="111"/>
    </row>
    <row r="54" spans="1:14" ht="15.75" customHeight="1" thickBot="1" x14ac:dyDescent="0.3">
      <c r="A54" s="42">
        <f t="shared" si="24"/>
        <v>0</v>
      </c>
      <c r="B54" s="46">
        <f>$H$51</f>
        <v>0</v>
      </c>
      <c r="C54" s="81"/>
      <c r="D54" s="82"/>
      <c r="E54" s="83"/>
      <c r="F54" s="84"/>
      <c r="G54" s="84"/>
      <c r="H54" s="80"/>
      <c r="I54" s="15" t="s">
        <v>11</v>
      </c>
      <c r="J54" s="26"/>
      <c r="K54" s="26"/>
      <c r="L54" s="26"/>
      <c r="M54" s="26"/>
      <c r="N54" s="111"/>
    </row>
    <row r="55" spans="1:14" ht="15.75" customHeight="1" x14ac:dyDescent="0.25">
      <c r="A55" s="42">
        <f>$C$55</f>
        <v>0</v>
      </c>
      <c r="B55" s="46">
        <f>$H$55</f>
        <v>0</v>
      </c>
      <c r="C55" s="81"/>
      <c r="D55" s="82"/>
      <c r="E55" s="83"/>
      <c r="F55" s="84"/>
      <c r="G55" s="84"/>
      <c r="H55" s="80"/>
      <c r="I55" s="13" t="s">
        <v>8</v>
      </c>
      <c r="J55" s="24"/>
      <c r="K55" s="24"/>
      <c r="L55" s="24"/>
      <c r="M55" s="24"/>
      <c r="N55" s="111" t="str">
        <f t="shared" ref="N55" si="25">IFERROR((AVERAGE(J57:M57))+(AVERAGE(J58:M58)),"")</f>
        <v/>
      </c>
    </row>
    <row r="56" spans="1:14" ht="15.75" customHeight="1" x14ac:dyDescent="0.25">
      <c r="A56" s="42">
        <f t="shared" ref="A56:A58" si="26">$C$55</f>
        <v>0</v>
      </c>
      <c r="B56" s="46">
        <f>$H$55</f>
        <v>0</v>
      </c>
      <c r="C56" s="81"/>
      <c r="D56" s="82"/>
      <c r="E56" s="83"/>
      <c r="F56" s="84"/>
      <c r="G56" s="84"/>
      <c r="H56" s="80"/>
      <c r="I56" s="14" t="s">
        <v>9</v>
      </c>
      <c r="J56" s="25"/>
      <c r="K56" s="25"/>
      <c r="L56" s="25"/>
      <c r="M56" s="25"/>
      <c r="N56" s="111"/>
    </row>
    <row r="57" spans="1:14" ht="15.75" customHeight="1" x14ac:dyDescent="0.25">
      <c r="A57" s="42">
        <f t="shared" si="26"/>
        <v>0</v>
      </c>
      <c r="B57" s="46">
        <f>$H$55</f>
        <v>0</v>
      </c>
      <c r="C57" s="81"/>
      <c r="D57" s="82"/>
      <c r="E57" s="83"/>
      <c r="F57" s="84"/>
      <c r="G57" s="84"/>
      <c r="H57" s="80"/>
      <c r="I57" s="14" t="s">
        <v>10</v>
      </c>
      <c r="J57" s="25"/>
      <c r="K57" s="25"/>
      <c r="L57" s="25"/>
      <c r="M57" s="25"/>
      <c r="N57" s="111"/>
    </row>
    <row r="58" spans="1:14" ht="15.75" customHeight="1" thickBot="1" x14ac:dyDescent="0.3">
      <c r="A58" s="42">
        <f t="shared" si="26"/>
        <v>0</v>
      </c>
      <c r="B58" s="46">
        <f>$H$55</f>
        <v>0</v>
      </c>
      <c r="C58" s="81"/>
      <c r="D58" s="82"/>
      <c r="E58" s="83"/>
      <c r="F58" s="84"/>
      <c r="G58" s="84"/>
      <c r="H58" s="80"/>
      <c r="I58" s="15" t="s">
        <v>11</v>
      </c>
      <c r="J58" s="26"/>
      <c r="K58" s="26"/>
      <c r="L58" s="26"/>
      <c r="M58" s="26"/>
      <c r="N58" s="111"/>
    </row>
    <row r="59" spans="1:14" ht="15.75" customHeight="1" x14ac:dyDescent="0.25">
      <c r="A59" s="42">
        <f>$C$59</f>
        <v>0</v>
      </c>
      <c r="B59" s="46">
        <f>$H$59</f>
        <v>0</v>
      </c>
      <c r="C59" s="81"/>
      <c r="D59" s="82"/>
      <c r="E59" s="83"/>
      <c r="F59" s="84"/>
      <c r="G59" s="84"/>
      <c r="H59" s="80"/>
      <c r="I59" s="13" t="s">
        <v>8</v>
      </c>
      <c r="J59" s="24"/>
      <c r="K59" s="24"/>
      <c r="L59" s="24"/>
      <c r="M59" s="24"/>
      <c r="N59" s="111" t="str">
        <f t="shared" ref="N59" si="27">IFERROR((AVERAGE(J61:M61))+(AVERAGE(J62:M62)),"")</f>
        <v/>
      </c>
    </row>
    <row r="60" spans="1:14" ht="15.75" customHeight="1" x14ac:dyDescent="0.25">
      <c r="A60" s="42">
        <f t="shared" ref="A60:A62" si="28">$C$59</f>
        <v>0</v>
      </c>
      <c r="B60" s="46">
        <f>$H$59</f>
        <v>0</v>
      </c>
      <c r="C60" s="81"/>
      <c r="D60" s="82"/>
      <c r="E60" s="83"/>
      <c r="F60" s="84"/>
      <c r="G60" s="84"/>
      <c r="H60" s="80"/>
      <c r="I60" s="14" t="s">
        <v>9</v>
      </c>
      <c r="J60" s="25"/>
      <c r="K60" s="25"/>
      <c r="L60" s="25"/>
      <c r="M60" s="25"/>
      <c r="N60" s="111"/>
    </row>
    <row r="61" spans="1:14" ht="15.75" customHeight="1" x14ac:dyDescent="0.25">
      <c r="A61" s="42">
        <f t="shared" si="28"/>
        <v>0</v>
      </c>
      <c r="B61" s="46">
        <f>$H$59</f>
        <v>0</v>
      </c>
      <c r="C61" s="81"/>
      <c r="D61" s="82"/>
      <c r="E61" s="83"/>
      <c r="F61" s="84"/>
      <c r="G61" s="84"/>
      <c r="H61" s="80"/>
      <c r="I61" s="14" t="s">
        <v>10</v>
      </c>
      <c r="J61" s="25"/>
      <c r="K61" s="25"/>
      <c r="L61" s="25"/>
      <c r="M61" s="25"/>
      <c r="N61" s="111"/>
    </row>
    <row r="62" spans="1:14" ht="15.75" customHeight="1" thickBot="1" x14ac:dyDescent="0.3">
      <c r="A62" s="42">
        <f t="shared" si="28"/>
        <v>0</v>
      </c>
      <c r="B62" s="46">
        <f>$H$59</f>
        <v>0</v>
      </c>
      <c r="C62" s="81"/>
      <c r="D62" s="82"/>
      <c r="E62" s="83"/>
      <c r="F62" s="84"/>
      <c r="G62" s="84"/>
      <c r="H62" s="80"/>
      <c r="I62" s="15" t="s">
        <v>11</v>
      </c>
      <c r="J62" s="26"/>
      <c r="K62" s="26"/>
      <c r="L62" s="26"/>
      <c r="M62" s="26"/>
      <c r="N62" s="111"/>
    </row>
    <row r="63" spans="1:14" ht="15.75" customHeight="1" x14ac:dyDescent="0.25">
      <c r="A63" s="42">
        <f>$C$63</f>
        <v>0</v>
      </c>
      <c r="B63" s="46">
        <f>$H$63</f>
        <v>0</v>
      </c>
      <c r="C63" s="81"/>
      <c r="D63" s="82"/>
      <c r="E63" s="83"/>
      <c r="F63" s="84"/>
      <c r="G63" s="84"/>
      <c r="H63" s="80"/>
      <c r="I63" s="13" t="s">
        <v>8</v>
      </c>
      <c r="J63" s="24"/>
      <c r="K63" s="24"/>
      <c r="L63" s="24"/>
      <c r="M63" s="24"/>
      <c r="N63" s="111" t="str">
        <f t="shared" ref="N63" si="29">IFERROR((AVERAGE(J65:M65))+(AVERAGE(J66:M66)),"")</f>
        <v/>
      </c>
    </row>
    <row r="64" spans="1:14" ht="15.75" customHeight="1" x14ac:dyDescent="0.25">
      <c r="A64" s="42">
        <f t="shared" ref="A64:A66" si="30">$C$63</f>
        <v>0</v>
      </c>
      <c r="B64" s="46">
        <f>$H$63</f>
        <v>0</v>
      </c>
      <c r="C64" s="81"/>
      <c r="D64" s="82"/>
      <c r="E64" s="83"/>
      <c r="F64" s="84"/>
      <c r="G64" s="84"/>
      <c r="H64" s="80"/>
      <c r="I64" s="14" t="s">
        <v>9</v>
      </c>
      <c r="J64" s="25"/>
      <c r="K64" s="25"/>
      <c r="L64" s="25"/>
      <c r="M64" s="25"/>
      <c r="N64" s="111"/>
    </row>
    <row r="65" spans="1:14" ht="15.75" customHeight="1" x14ac:dyDescent="0.25">
      <c r="A65" s="42">
        <f t="shared" si="30"/>
        <v>0</v>
      </c>
      <c r="B65" s="46">
        <f>$H$63</f>
        <v>0</v>
      </c>
      <c r="C65" s="81"/>
      <c r="D65" s="82"/>
      <c r="E65" s="83"/>
      <c r="F65" s="84"/>
      <c r="G65" s="84"/>
      <c r="H65" s="80"/>
      <c r="I65" s="14" t="s">
        <v>10</v>
      </c>
      <c r="J65" s="25"/>
      <c r="K65" s="25"/>
      <c r="L65" s="25"/>
      <c r="M65" s="25"/>
      <c r="N65" s="111"/>
    </row>
    <row r="66" spans="1:14" ht="15.75" customHeight="1" thickBot="1" x14ac:dyDescent="0.3">
      <c r="A66" s="42">
        <f t="shared" si="30"/>
        <v>0</v>
      </c>
      <c r="B66" s="46">
        <f>$H$63</f>
        <v>0</v>
      </c>
      <c r="C66" s="81"/>
      <c r="D66" s="82"/>
      <c r="E66" s="83"/>
      <c r="F66" s="84"/>
      <c r="G66" s="84"/>
      <c r="H66" s="80"/>
      <c r="I66" s="15" t="s">
        <v>11</v>
      </c>
      <c r="J66" s="26"/>
      <c r="K66" s="26"/>
      <c r="L66" s="26"/>
      <c r="M66" s="26"/>
      <c r="N66" s="111"/>
    </row>
  </sheetData>
  <sheetProtection algorithmName="SHA-512" hashValue="9JKN5eOKknLt3IFkipbrtrs/HAZ19j5cy8vH998KMu70s8PvEMluGt48kcjmLb+crMuYpDvmJuCw3+N5P/om7w==" saltValue="uJLS1uooQiumrWslMrq/xw==" spinCount="100000" sheet="1" objects="1" scenarios="1" formatCells="0" formatColumns="0" formatRows="0"/>
  <mergeCells count="107">
    <mergeCell ref="H63:H66"/>
    <mergeCell ref="D59:D62"/>
    <mergeCell ref="E59:E62"/>
    <mergeCell ref="F59:F62"/>
    <mergeCell ref="G59:G62"/>
    <mergeCell ref="H51:H54"/>
    <mergeCell ref="C55:C58"/>
    <mergeCell ref="D55:D58"/>
    <mergeCell ref="E55:E58"/>
    <mergeCell ref="F55:F58"/>
    <mergeCell ref="G55:G58"/>
    <mergeCell ref="H55:H58"/>
    <mergeCell ref="C63:C66"/>
    <mergeCell ref="D63:D66"/>
    <mergeCell ref="E63:E66"/>
    <mergeCell ref="F63:F66"/>
    <mergeCell ref="G63:G66"/>
    <mergeCell ref="C51:C54"/>
    <mergeCell ref="D51:D54"/>
    <mergeCell ref="E51:E54"/>
    <mergeCell ref="F51:F54"/>
    <mergeCell ref="G51:G54"/>
    <mergeCell ref="H59:H62"/>
    <mergeCell ref="C59:C62"/>
    <mergeCell ref="N15:N18"/>
    <mergeCell ref="N19:N22"/>
    <mergeCell ref="N23:N26"/>
    <mergeCell ref="N27:N30"/>
    <mergeCell ref="N31:N34"/>
    <mergeCell ref="N35:N38"/>
    <mergeCell ref="N39:N42"/>
    <mergeCell ref="N43:N46"/>
    <mergeCell ref="N63:N66"/>
    <mergeCell ref="N47:N50"/>
    <mergeCell ref="N51:N54"/>
    <mergeCell ref="N55:N58"/>
    <mergeCell ref="N59:N62"/>
    <mergeCell ref="D5:F5"/>
    <mergeCell ref="D6:F6"/>
    <mergeCell ref="D4:F4"/>
    <mergeCell ref="G4:M4"/>
    <mergeCell ref="G5:M5"/>
    <mergeCell ref="G6:M6"/>
    <mergeCell ref="C2:C6"/>
    <mergeCell ref="N11:N14"/>
    <mergeCell ref="D2:M2"/>
    <mergeCell ref="D3:M3"/>
    <mergeCell ref="H15:H18"/>
    <mergeCell ref="C11:C14"/>
    <mergeCell ref="D11:D14"/>
    <mergeCell ref="E11:E14"/>
    <mergeCell ref="F11:F14"/>
    <mergeCell ref="G11:G14"/>
    <mergeCell ref="H11:H14"/>
    <mergeCell ref="C15:C18"/>
    <mergeCell ref="D15:D18"/>
    <mergeCell ref="E15:E18"/>
    <mergeCell ref="F15:F18"/>
    <mergeCell ref="G15:G18"/>
    <mergeCell ref="H23:H26"/>
    <mergeCell ref="C19:C22"/>
    <mergeCell ref="D19:D22"/>
    <mergeCell ref="E19:E22"/>
    <mergeCell ref="F19:F22"/>
    <mergeCell ref="G19:G22"/>
    <mergeCell ref="H19:H22"/>
    <mergeCell ref="C23:C26"/>
    <mergeCell ref="D23:D26"/>
    <mergeCell ref="E23:E26"/>
    <mergeCell ref="F23:F26"/>
    <mergeCell ref="G23:G26"/>
    <mergeCell ref="H31:H34"/>
    <mergeCell ref="C27:C30"/>
    <mergeCell ref="D27:D30"/>
    <mergeCell ref="E27:E30"/>
    <mergeCell ref="F27:F30"/>
    <mergeCell ref="G27:G30"/>
    <mergeCell ref="H27:H30"/>
    <mergeCell ref="C31:C34"/>
    <mergeCell ref="D31:D34"/>
    <mergeCell ref="E31:E34"/>
    <mergeCell ref="F31:F34"/>
    <mergeCell ref="G31:G34"/>
    <mergeCell ref="E35:E38"/>
    <mergeCell ref="F35:F38"/>
    <mergeCell ref="G35:G38"/>
    <mergeCell ref="H35:H38"/>
    <mergeCell ref="C39:C42"/>
    <mergeCell ref="D39:D42"/>
    <mergeCell ref="E39:E42"/>
    <mergeCell ref="F39:F42"/>
    <mergeCell ref="G39:G42"/>
    <mergeCell ref="H39:H42"/>
    <mergeCell ref="C35:C38"/>
    <mergeCell ref="D35:D38"/>
    <mergeCell ref="H47:H50"/>
    <mergeCell ref="C43:C46"/>
    <mergeCell ref="D43:D46"/>
    <mergeCell ref="E43:E46"/>
    <mergeCell ref="F43:F46"/>
    <mergeCell ref="G43:G46"/>
    <mergeCell ref="H43:H46"/>
    <mergeCell ref="C47:C50"/>
    <mergeCell ref="D47:D50"/>
    <mergeCell ref="E47:E50"/>
    <mergeCell ref="F47:F50"/>
    <mergeCell ref="G47:G50"/>
  </mergeCells>
  <dataValidations count="1">
    <dataValidation type="list" allowBlank="1" showInputMessage="1" showErrorMessage="1" sqref="E39 E47 E43 E31 E23 E27 E35 E11 E51 E55 E59 E63 E15 E19" xr:uid="{FE63C210-65A1-40ED-B1C7-E2DD5A57EB59}">
      <formula1>"Inicial, Intermedio, Avanzado"</formula1>
    </dataValidation>
  </dataValidations>
  <pageMargins left="0.7" right="0.7" top="0.75" bottom="0.75" header="0.3" footer="0.3"/>
  <pageSetup paperSize="9"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7AA2-9B5A-4194-9648-48B28EDEFD11}">
  <sheetPr>
    <pageSetUpPr fitToPage="1"/>
  </sheetPr>
  <dimension ref="A2:AL63"/>
  <sheetViews>
    <sheetView topLeftCell="B1" zoomScale="20" zoomScaleNormal="20" workbookViewId="0">
      <selection activeCell="P13" sqref="P13"/>
    </sheetView>
  </sheetViews>
  <sheetFormatPr baseColWidth="10" defaultRowHeight="15" x14ac:dyDescent="0.25"/>
  <cols>
    <col min="1" max="1" width="0" style="32" hidden="1" customWidth="1"/>
    <col min="2" max="2" width="25.85546875" style="32" customWidth="1"/>
    <col min="3" max="3" width="23.28515625" style="32" customWidth="1"/>
    <col min="4" max="4" width="23.42578125" style="32" customWidth="1"/>
    <col min="5" max="5" width="24.85546875" style="32" customWidth="1"/>
    <col min="6" max="6" width="26.140625" style="32" customWidth="1"/>
    <col min="7" max="7" width="39.42578125" style="32" customWidth="1"/>
    <col min="8" max="8" width="24.5703125" style="32" customWidth="1"/>
    <col min="9" max="9" width="23.5703125" style="32" customWidth="1"/>
    <col min="10" max="10" width="31.140625" style="32" customWidth="1"/>
    <col min="11" max="11" width="52.28515625" style="32" bestFit="1" customWidth="1"/>
    <col min="12" max="16" width="44.42578125" style="32" customWidth="1"/>
    <col min="17" max="17" width="30.140625" style="32" customWidth="1"/>
    <col min="18" max="22" width="66.7109375" style="32" hidden="1" customWidth="1"/>
    <col min="23" max="23" width="102.42578125" style="32" hidden="1" customWidth="1"/>
    <col min="24" max="24" width="158" style="32" hidden="1" customWidth="1"/>
    <col min="25" max="16384" width="11.42578125" style="32"/>
  </cols>
  <sheetData>
    <row r="2" spans="1:24" ht="53.25" customHeight="1" x14ac:dyDescent="0.25">
      <c r="B2" s="169"/>
      <c r="C2" s="170"/>
      <c r="D2" s="159" t="s">
        <v>84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1"/>
    </row>
    <row r="3" spans="1:24" ht="30.95" customHeight="1" x14ac:dyDescent="0.25">
      <c r="B3" s="171"/>
      <c r="C3" s="172"/>
      <c r="D3" s="162" t="s">
        <v>82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4"/>
    </row>
    <row r="4" spans="1:24" ht="43.5" customHeight="1" x14ac:dyDescent="0.25">
      <c r="B4" s="171"/>
      <c r="C4" s="172"/>
      <c r="D4" s="165" t="s">
        <v>13</v>
      </c>
      <c r="E4" s="166"/>
      <c r="F4" s="118">
        <f>'1. Tabulación de datos'!G4</f>
        <v>0</v>
      </c>
      <c r="G4" s="119"/>
      <c r="H4" s="119"/>
      <c r="I4" s="119"/>
      <c r="J4" s="120"/>
      <c r="K4" s="121" t="s">
        <v>36</v>
      </c>
      <c r="L4" s="121"/>
      <c r="M4" s="122"/>
      <c r="N4" s="123">
        <f>'1. Tabulación de datos'!G5</f>
        <v>0</v>
      </c>
      <c r="O4" s="124"/>
      <c r="P4" s="124"/>
      <c r="Q4" s="125"/>
    </row>
    <row r="5" spans="1:24" ht="24.6" customHeight="1" x14ac:dyDescent="0.25">
      <c r="B5" s="171"/>
      <c r="C5" s="172"/>
      <c r="D5" s="175" t="s">
        <v>14</v>
      </c>
      <c r="E5" s="157"/>
      <c r="F5" s="157"/>
      <c r="G5" s="157"/>
      <c r="H5" s="157"/>
      <c r="I5" s="157"/>
      <c r="J5" s="157"/>
      <c r="K5" s="157" t="s">
        <v>40</v>
      </c>
      <c r="L5" s="157"/>
      <c r="M5" s="157"/>
      <c r="N5" s="157"/>
      <c r="O5" s="157"/>
      <c r="P5" s="157"/>
      <c r="Q5" s="158"/>
      <c r="R5" s="48" t="s">
        <v>46</v>
      </c>
      <c r="S5" s="49" t="s">
        <v>45</v>
      </c>
      <c r="T5" s="50" t="s">
        <v>53</v>
      </c>
      <c r="U5" s="51" t="s">
        <v>54</v>
      </c>
      <c r="V5" s="51" t="s">
        <v>56</v>
      </c>
      <c r="W5" s="51" t="s">
        <v>57</v>
      </c>
      <c r="X5" s="51" t="s">
        <v>58</v>
      </c>
    </row>
    <row r="6" spans="1:24" ht="63" customHeight="1" x14ac:dyDescent="0.25">
      <c r="B6" s="171"/>
      <c r="C6" s="172"/>
      <c r="D6" s="149" t="s">
        <v>44</v>
      </c>
      <c r="E6" s="149"/>
      <c r="F6" s="155" t="str">
        <f>"• " &amp; _xlfn.TEXTJOIN(CHAR(10) &amp; "• ", TRUE,
IF(C13="Inicial", B13, ""),
IF(C16="Inicial", B16, ""),
IF(C19="Inicial", B19, ""),
IF(C22="Inicial", B22, ""),
IF(C25="Inicial", B25, ""),
IF(C28="Inicial", B28, ""),
IF(C31="Inicial", B31, ""),
IF(C34="Inicial", B34, ""),
IF(C37="Inicial", B37, ""),
IF(C40="Inicial", B40, ""),
IF(C43="Inicial", B43, ""),
IF(C46="Inicial", B46, ""),
IF(C49="Inicial", B49, ""),
IF(C52="Inicial", B52, ""),
IF(C54="Inicial", B54, ""))</f>
        <v xml:space="preserve">• </v>
      </c>
      <c r="G6" s="155"/>
      <c r="H6" s="155"/>
      <c r="I6" s="155"/>
      <c r="J6" s="155"/>
      <c r="K6" s="126" t="str">
        <f>IF(C13="Inicial", E13,
IF(C16="Inicial", E16,
IF(C19="Inicial", E19,
IF(C22="Inicial", E22,
IF(C25="Inicial", E25,
IF(C28="Inicial", E28,
IF(C31="Inicial", E31,
IF(C34="Inicial", E34,
IF(C37="Inicial", E37,
IF(C40="Inicial", E40,
IF(C43="Inicial", E43,
IF(C46="Inicial", E46,
IF(C49="Inicial", E49,
IF(C52="Inicial", E52,
IF(C54="Inicial", E54, "")))))))))))))))</f>
        <v/>
      </c>
      <c r="L6" s="127"/>
      <c r="M6" s="127"/>
      <c r="N6" s="127"/>
      <c r="O6" s="127"/>
      <c r="P6" s="127"/>
      <c r="Q6" s="128"/>
      <c r="R6" s="52" t="str">
        <f>"• " &amp; _xlfn.TEXTJOIN(CHAR(10) &amp; "• ", TRUE,
IF(C13="Inicial", F13, ""),
IF(C16="Inicial", F16, ""),
IF(C19="Inicial", F19, ""),
IF(C22="Inicial", F22, ""),
IF(C25="Inicial", F25, ""),
IF(C28="Inicial", F28, ""),
IF(C31="Inicial", F31, ""),
IF(C34="Inicial", F34, ""),
IF(C37="Inicial", F37, ""),
IF(C40="Inicial", F40, ""),
IF(C43="Inicial", F43, ""),
IF(C46="Inicial", F46, ""),
IF(C49="Inicial", F49, ""),
IF(C52="Inicial", F52, ""),
IF(C54="Inicial", F54, ""))</f>
        <v xml:space="preserve">• </v>
      </c>
      <c r="S6" s="52" t="str">
        <f>"• " &amp; _xlfn.TEXTJOIN(CHAR(10) &amp; "• ", TRUE,
IF(C13="Inicial", D13, ""),
IF(C16="Inicial", D16, ""),
IF(C19="Inicial", D19, ""),
IF(C22="Inicial", D22, ""),
IF(C25="Inicial", D25, ""),
IF(C28="Inicial", D28, ""),
IF(C31="Inicial", D31, ""),
IF(C34="Inicial", D34, ""),
IF(C37="Inicial", D37, ""),
IF(C40="Inicial", D40, ""),
IF(C43="Inicial", D43, ""),
IF(C46="Inicial", D46, ""),
IF(C49="Inicial", D49, ""),
IF(C52="Inicial", D52, ""),
IF(C54="Inicial", D54, ""))</f>
        <v xml:space="preserve">• </v>
      </c>
      <c r="T6" s="53" t="str">
        <f>"• " &amp; _xlfn.TEXTJOIN(CHAR(10) &amp; "• ", TRUE,
IF(C13="Inicial", G13, ""),
IF(C16="Inicial", G16, ""),
IF(C19="Inicial", G19, ""),
IF(C22="Inicial", G22, ""),
IF(C25="Inicial", G25, ""),
IF(C28="Inicial", G28, ""),
IF(C31="Inicial", G31, ""),
IF(C34="Inicial", G34, ""),
IF(C37="Inicial", G37, ""),
IF(C40="Inicial", G40, ""),
IF(C43="Inicial", G43, ""),
IF(C46="Inicial", G46, ""),
IF(C49="Inicial", G49, ""),
IF(C52="Inicial", G52, ""),
IF(C54="Inicial", G52, ""))</f>
        <v xml:space="preserve">• </v>
      </c>
      <c r="U6" s="54" t="str">
        <f>"• " &amp; _xlfn.TEXTJOIN(_xlfn.UNICHAR(10) &amp; "• ", TRUE,
IF(AND(A13="Inicial", Q13="Sí"), P13, ""),
IF(AND(A14="Inicial", Q14="Sí"), P14, ""),
IF(AND(A15="Inicial", Q15="Sí"), P15, ""),
IF(AND(A16="Inicial", Q16="Sí"), P16, ""),
IF(AND(A17="Inicial", Q17="Sí"), P17, ""),
IF(AND(A18="Inicial", Q18="Sí"), P18, ""),
IF(AND(A19="Inicial", Q19="Sí"), P19, ""),
IF(AND(A20="Inicial", Q20="Sí"), P20, ""),
IF(AND(A21="Inicial", Q21="Sí"), P21, ""),
IF(AND(A22="Inicial", Q22="Sí"), P22, ""),
IF(AND(A23="Inicial", Q23="Sí"), P23, ""),
IF(AND(A24="Inicial", Q24="Sí"), P24, ""),
IF(AND(A25="Inicial", Q25="Sí"), P25, ""),
IF(AND(A26="Inicial", Q26="Sí"), P26, ""),
IF(AND(A27="Inicial", Q27="Sí"), P27, ""),
IF(AND(A28="Inicial", Q28="Sí"), P28, ""),
IF(AND(A29="Inicial", Q29="Sí"), P29, ""),
IF(AND(A30="Inicial", Q30="Sí"), P30, ""),
IF(AND(A31="Inicial", Q31="Sí"), P31, ""),
IF(AND(A32="Inicial", Q32="Sí"), P32, ""),
IF(AND(A33="Inicial", Q33="Sí"), P33, ""),
IF(AND(A34="Inicial", Q34="Sí"), P34, ""),
IF(AND(A35="Inicial", Q35="Sí"), P35, ""),
IF(AND(A36="Inicial", Q36="Sí"), P36, ""),
IF(AND(A37="Inicial", Q37="Sí"), P37, ""),
IF(AND(A38="Inicial", Q38="Sí"), P38, ""),
IF(AND(A39="Inicial", Q39="Sí"), P39, ""),
IF(AND(A40="Inicial", Q40="Sí"), P40, ""),
IF(AND(A41="Inicial", Q41="Sí"), P41, ""),
IF(AND(A42="Inicial", Q42="Sí"), P42, ""),
IF(AND(A43="Inicial", Q43="Sí"), P43, ""),
IF(AND(A44="Inicial", Q44="Sí"), P44, ""),
IF(AND(A45="Inicial", Q45="Sí"), P45, ""),
IF(AND(A46="Inicial", Q46="Sí"), P46, ""),
IF(AND(A47="Inicial", Q47="Sí"), P47, ""),
IF(AND(A48="Inicial", Q48="Sí"), P48, ""),
IF(AND(A49="Inicial", Q49="Sí"), P49, ""),
IF(AND(A50="Inicial", Q50="Sí"), P50, ""),
IF(AND(A51="Inicial", Q51="Sí"), P51, ""),
IF(AND(A52="Inicial", Q52="Sí"), P52, ""),
IF(AND(A53="Inicial", Q53="Sí"), P53, ""),
IF(AND(A54="Inicial", Q54="Sí"), P54, "")
)</f>
        <v xml:space="preserve">• </v>
      </c>
      <c r="V6" s="52" t="str">
        <f>"• " &amp; _xlfn.TEXTJOIN(_xlfn.UNICHAR(10) &amp; "• ", TRUE,
IF(AND($A$13="Inicial", $Q$13="Sí", $J$13="Al Resultado de Aprendizaje del curso"), $L$13 &amp; " - " &amp; $M$13 &amp; " - " &amp; $N$13, ""),
IF(AND($A$14="Inicial", $Q$14="Sí", $J$14="Al Resultado de Aprendizaje del curso"), $L$14 &amp; " - " &amp; $M$14 &amp; " - " &amp; $N$14, ""),
IF(AND($A$15="Inicial", $Q$15="Sí", $J$15="Al Resultado de Aprendizaje del curso"), $L$15 &amp; " - " &amp; $M$15 &amp; " - " &amp; $N$15, ""),
IF(AND($A$16="Inicial", $Q$16="Sí", $J$16="Al Resultado de Aprendizaje del curso"), $L$16 &amp; " - " &amp; $M$16 &amp; " - " &amp; $N$16, ""),
IF(AND($A$17="Inicial", $Q$17="Sí", $J$17="Al Resultado de Aprendizaje del curso"), $L$17 &amp; " - " &amp; $M$17 &amp; " - " &amp; $N$17, ""),
IF(AND($A$18="Inicial", $Q$18="Sí", $J$18="Al Resultado de Aprendizaje del curso"), $L$18 &amp; " - " &amp; $M$18 &amp; " - " &amp; $N$18, ""),
IF(AND($A$19="Inicial", $Q$19="Sí", $J$19="Al Resultado de Aprendizaje del curso"), $L$19 &amp; " - " &amp; $M$19 &amp; " - " &amp; $N$19, ""),
IF(AND($A$20="Inicial", $Q$20="Sí", $J$20="Al Resultado de Aprendizaje del curso"), $L$20 &amp; " - " &amp; $M$20 &amp; " - " &amp; $N$20, ""),
IF(AND($A$21="Inicial", $Q$21="Sí", $J$21="Al Resultado de Aprendizaje del curso"), $L$21 &amp; " - " &amp; $M$21 &amp; " - " &amp; $N$21, ""),
IF(AND($A$22="Inicial", $Q$22="Sí", $J$22="Al Resultado de Aprendizaje del curso"), $L$22 &amp; " - " &amp; $M$22 &amp; " - " &amp; $N$22, ""),
IF(AND($A$23="Inicial", $Q$23="Sí", $J$23="Al Resultado de Aprendizaje del curso"), $L$23 &amp; " - " &amp; $M$23 &amp; " - " &amp; $N$23, ""),
IF(AND($A$24="Inicial", $Q$24="Sí", $J$24="Al Resultado de Aprendizaje del curso"), $L$24 &amp; " - " &amp; $M$24 &amp; " - " &amp; $N$24, ""),
IF(AND($A$25="Inicial", $Q$25="Sí", $J$25="Al Resultado de Aprendizaje del curso"), $L$25 &amp; " - " &amp; $M$25 &amp; " - " &amp; $N$25, ""),
IF(AND($A$26="Inicial", $Q$26="Sí", $J$26="Al Resultado de Aprendizaje del curso"), $L$26 &amp; " - " &amp; $M$26 &amp; " - " &amp; $N$26, ""),
IF(AND($A$27="Inicial", $Q$27="Sí", $J$27="Al Resultado de Aprendizaje del curso"), $L$27 &amp; " - " &amp; $M$27 &amp; " - " &amp; $N$27, ""),
IF(AND($A$28="Inicial", $Q$28="Sí", $J$28="Al Resultado de Aprendizaje del curso"), $L$28 &amp; " - " &amp; $M$28 &amp; " - " &amp; $N$28, ""),
IF(AND($A$29="Inicial", $Q$29="Sí", $J$29="Al Resultado de Aprendizaje del curso"), $L$29 &amp; " - " &amp; $M$29 &amp; " - " &amp; $N$29, ""),
IF(AND($A$30="Inicial", $Q$30="Sí", $J$30="Al Resultado de Aprendizaje del curso"), $L$30 &amp; " - " &amp; $M$30 &amp; " - " &amp; $N$30, ""),
IF(AND($A$31="Inicial", $Q$31="Sí", $J$31="Al Resultado de Aprendizaje del curso"), $L$31 &amp; " - " &amp; $M$31 &amp; " - " &amp; $N$31, ""),
IF(AND($A$32="Inicial", $Q$32="Sí", $J$32="Al Resultado de Aprendizaje del curso"), $L$32 &amp; " - " &amp; $M$32 &amp; " - " &amp; $N$32, ""),
IF(AND($A$33="Inicial", $Q$33="Sí", $J$33="Al Resultado de Aprendizaje del curso"), $L$33 &amp; " - " &amp; $M$33 &amp; " - " &amp; $N$33, ""),
IF(AND($A$34="Inicial", $Q$34="Sí", $J$34="Al Resultado de Aprendizaje del curso"), $L$34 &amp; " - " &amp; $M$34 &amp; " - " &amp; $N$34, ""),
IF(AND($A$35="Inicial", $Q$35="Sí", $J$35="Al Resultado de Aprendizaje del curso"), $L$35 &amp; " - " &amp; $M$35 &amp; " - " &amp; $N$35, ""),
IF(AND($A$36="Inicial", $Q$36="Sí", $J$36="Al Resultado de Aprendizaje del curso"), $L$36 &amp; " - " &amp; $M$36 &amp; " - " &amp; $N$36, ""),
IF(AND($A$37="Inicial", $Q$37="Sí", $J$37="Al Resultado de Aprendizaje del curso"), $L$37 &amp; " - " &amp; $M$37 &amp; " - " &amp; $N$37, ""),
IF(AND($A$38="Inicial", $Q$38="Sí", $J$38="Al Resultado de Aprendizaje del curso"), $L$38 &amp; " - " &amp; $M$38 &amp; " - " &amp; $N$38, ""),
IF(AND($A$39="Inicial", $Q$39="Sí", $J$39="Al Resultado de Aprendizaje del curso"), $L$39 &amp; " - " &amp; $M$39 &amp; " - " &amp; $N$39, ""),
IF(AND($A$40="Inicial", $Q$40="Sí", $J$40="Al Resultado de Aprendizaje del curso"), $L$40 &amp; " - " &amp; $M$40 &amp; " - " &amp; $N$40, ""),
IF(AND($A$41="Inicial", $Q$41="Sí", $J$41="Al Resultado de Aprendizaje del curso"), $L$41 &amp; " - " &amp; $M$41 &amp; " - " &amp; $N$41, ""),
IF(AND($A$42="Inicial", $Q$42="Sí", $J$42="Al Resultado de Aprendizaje del curso"), $L$42 &amp; " - " &amp; $M$42 &amp; " - " &amp; $N$42, ""),
IF(AND($A$43="Inicial", $Q$43="Sí", $J$43="Al Resultado de Aprendizaje del curso"), $L$43 &amp; " - " &amp; $M$43 &amp; " - " &amp; $N$43, ""),
IF(AND($A$44="Inicial", $Q$44="Sí", $J$44="Al Resultado de Aprendizaje del curso"), $L$44 &amp; " - " &amp; $M$44 &amp; " - " &amp; $N$44, ""),
IF(AND($A$45="Inicial", $Q$45="Sí", $J$45="Al Resultado de Aprendizaje del curso"), $L$45 &amp; " - " &amp; $M$45 &amp; " - " &amp; $N$45, ""),
IF(AND($A$46="Inicial", $Q$46="Sí", $J$46="Al Resultado de Aprendizaje del curso"), $L$46 &amp; " - " &amp; $M$46 &amp; " - " &amp; $N$46, ""),
IF(AND($A$47="Inicial", $Q$47="Sí", $J$47="Al Resultado de Aprendizaje del curso"), $L$47 &amp; " - " &amp; $M$47 &amp; " - " &amp; $N$47, ""),
IF(AND($A$48="Inicial", $Q$48="Sí", $J$48="Al Resultado de Aprendizaje del curso"), $L$48 &amp; " - " &amp; $M$48 &amp; " - " &amp; $N$48, ""),
IF(AND($A$49="Inicial", $Q$49="Sí", $J$49="Al Resultado de Aprendizaje del curso"), $L$49 &amp; " - " &amp; $M$49 &amp; " - " &amp; $N$49, ""),
IF(AND($A$50="Inicial", $Q$50="Sí", $J$50="Al Resultado de Aprendizaje del curso"), $L$50 &amp; " - " &amp; $M$50 &amp; " - " &amp; $N$50, ""),
IF(AND($A$51="Inicial", $Q$51="Sí", $J$51="Al Resultado de Aprendizaje del curso"), $L$51 &amp; " - " &amp; $M$51 &amp; " - " &amp; $N$51, ""),
IF(AND($A$52="Inicial", $Q$52="Sí", $J$52="Al Resultado de Aprendizaje del curso"), $L$52 &amp; " - " &amp; $M$52 &amp; " - " &amp; $N$52, ""),
IF(AND($A$53="Inicial", $Q$53="Sí", $J$53="Al Resultado de Aprendizaje del curso"), $L$53 &amp; " - " &amp; $M$53 &amp; " - " &amp; $N$53, ""),
IF(AND($A$54="Inicial", $Q$54="Sí", $J$54="Al Resultado de Aprendizaje del curso"), $L$54 &amp; " - " &amp; $M$54 &amp; " - " &amp; $N$54, "")
)</f>
        <v xml:space="preserve">• </v>
      </c>
      <c r="W6" s="54" t="str">
        <f>"• " &amp; _xlfn.TEXTJOIN(_xlfn.UNICHAR(10) &amp; "• ", TRUE,
IF(AND($A$13="Inicial", $Q$13="Sí", $J$13="Al Resultado de Aprendizaje de la carrera/programa"), $L$13 &amp; " - " &amp; $M$13 &amp; " - " &amp; $N$13, ""),
IF(AND($A$14="Inicial", $Q$14="Sí", $J$14="Al Resultado de Aprendizaje de la carrera/programa"), $L$14 &amp; " - " &amp; $M$14 &amp; " - " &amp; $N$14, ""),
IF(AND($A$15="Inicial", $Q$15="Sí", $J$15="Al Resultado de Aprendizaje de la carrera/programa"), $L$15 &amp; " - " &amp; $M$15 &amp; " - " &amp; $N$15, ""),
IF(AND($A$16="Inicial", $Q$16="Sí", $J$16="Al Resultado de Aprendizaje de la carrera/programa"), $L$16 &amp; " - " &amp; $M$16 &amp; " - " &amp; $N$16, ""),
IF(AND($A$17="Inicial", $Q$17="Sí", $J$17="Al Resultado de Aprendizaje de la carrera/programa"), $L$17 &amp; " - " &amp; $M$17 &amp; " - " &amp; $N$17, ""),
IF(AND($A$18="Inicial", $Q$18="Sí", $J$18="Al Resultado de Aprendizaje de la carrera/programa"), $L$18 &amp; " - " &amp; $M$18 &amp; " - " &amp; $N$18, ""),
IF(AND($A$19="Inicial", $Q$19="Sí", $J$19="Al Resultado de Aprendizaje de la carrera/programa"), $L$19 &amp; " - " &amp; $M$19 &amp; " - " &amp; $N$19, ""),
IF(AND($A$20="Inicial", $Q$20="Sí", $J$20="Al Resultado de Aprendizaje de la carrera/programa"), $L$20 &amp; " - " &amp; $M$20 &amp; " - " &amp; $N$20, ""),
IF(AND($A$21="Inicial", $Q$21="Sí", $J$21="Al Resultado de Aprendizaje de la carrera/programa"), $L$21 &amp; " - " &amp; $M$21 &amp; " - " &amp; $N$21, ""),
IF(AND($A$22="Inicial", $Q$22="Sí", $J$22="Al Resultado de Aprendizaje de la carrera/programa"), $L$22 &amp; " - " &amp; $M$22 &amp; " - " &amp; $N$22, ""),
IF(AND($A$23="Inicial", $Q$23="Sí", $J$23="Al Resultado de Aprendizaje de la carrera/programa"), $L$23 &amp; " - " &amp; $M$23 &amp; " - " &amp; $N$23, ""),
IF(AND($A$24="Inicial", $Q$24="Sí", $J$24="Al Resultado de Aprendizaje de la carrera/programa"), $L$24 &amp; " - " &amp; $M$24 &amp; " - " &amp; $N$24, ""),
IF(AND($A$25="Inicial", $Q$25="Sí", $J$25="Al Resultado de Aprendizaje de la carrera/programa"), $L$25 &amp; " - " &amp; $M$25 &amp; " - " &amp; $N$25, ""),
IF(AND($A$26="Inicial", $Q$26="Sí", $J$26="Al Resultado de Aprendizaje de la carrera/programa"), $L$26 &amp; " - " &amp; $M$26 &amp; " - " &amp; $N$26, ""),
IF(AND($A$27="Inicial", $Q$27="Sí", $J$27="Al Resultado de Aprendizaje de la carrera/programa"), $L$27 &amp; " - " &amp; $M$27 &amp; " - " &amp; $N$27, ""),
IF(AND($A$28="Inicial", $Q$28="Sí", $J$28="Al Resultado de Aprendizaje de la carrera/programa"), $L$28 &amp; " - " &amp; $M$28 &amp; " - " &amp; $N$28, ""),
IF(AND($A$29="Inicial", $Q$29="Sí", $J$29="Al Resultado de Aprendizaje de la carrera/programa"), $L$29 &amp; " - " &amp; $M$29 &amp; " - " &amp; $N$29, ""),
IF(AND($A$30="Inicial", $Q$30="Sí", $J$30="Al Resultado de Aprendizaje de la carrera/programa"), $L$30 &amp; " - " &amp; $M$30 &amp; " - " &amp; $N$30, ""),
IF(AND($A$31="Inicial", $Q$31="Sí", $J$31="Al Resultado de Aprendizaje de la carrera/programa"), $L$31 &amp; " - " &amp; $M$31 &amp; " - " &amp; $N$31, ""),
IF(AND($A$32="Inicial", $Q$32="Sí", $J$32="Al Resultado de Aprendizaje de la carrera/programa"), $L$32 &amp; " - " &amp; $M$32 &amp; " - " &amp; $N$32, ""),
IF(AND($A$33="Inicial", $Q$33="Sí", $J$33="Al Resultado de Aprendizaje de la carrera/programa"), $L$33 &amp; " - " &amp; $M$33 &amp; " - " &amp; $N$33, ""),
IF(AND($A$34="Inicial", $Q$34="Sí", $J$34="Al Resultado de Aprendizaje de la carrera/programa"), $L$34 &amp; " - " &amp; $M$34 &amp; " - " &amp; $N$34, ""),
IF(AND($A$35="Inicial", $Q$35="Sí", $J$35="Al Resultado de Aprendizaje de la carrera/programa"), $L$35 &amp; " - " &amp; $M$35 &amp; " - " &amp; $N$35, ""),
IF(AND($A$36="Inicial", $Q$36="Sí", $J$36="Al Resultado de Aprendizaje de la carrera/programa"), $L$36 &amp; " - " &amp; $M$36 &amp; " - " &amp; $N$36, ""),
IF(AND($A$37="Inicial", $Q$37="Sí", $J$37="Al Resultado de Aprendizaje de la carrera/programa"), $L$37 &amp; " - " &amp; $M$37 &amp; " - " &amp; $N$37, ""),
IF(AND($A$38="Inicial", $Q$38="Sí", $J$38="Al Resultado de Aprendizaje de la carrera/programa"), $L$38 &amp; " - " &amp; $M$38 &amp; " - " &amp; $N$38, ""),
IF(AND($A$39="Inicial", $Q$39="Sí", $J$39="Al Resultado de Aprendizaje de la carrera/programa"), $L$39 &amp; " - " &amp; $M$39 &amp; " - " &amp; $N$39, ""),
IF(AND($A$40="Inicial", $Q$40="Sí", $J$40="Al Resultado de Aprendizaje de la carrera/programa"), $L$40 &amp; " - " &amp; $M$40 &amp; " - " &amp; $N$40, ""),
IF(AND($A$41="Inicial", $Q$41="Sí", $J$41="Al Resultado de Aprendizaje de la carrera/programa"), $L$41 &amp; " - " &amp; $M$41 &amp; " - " &amp; $N$41, ""),
IF(AND($A$42="Inicial", $Q$42="Sí", $J$42="Al Resultado de Aprendizaje de la carrera/programa"), $L$42 &amp; " - " &amp; $M$42 &amp; " - " &amp; $N$42, ""),
IF(AND($A$43="Inicial", $Q$43="Sí", $J$43="Al Resultado de Aprendizaje de la carrera/programa"), $L$43 &amp; " - " &amp; $M$43 &amp; " - " &amp; $N$43, ""),
IF(AND($A$44="Inicial", $Q$44="Sí", $J$44="Al Resultado de Aprendizaje de la carrera/programa"), $L$44 &amp; " - " &amp; $M$44 &amp; " - " &amp; $N$44, ""),
IF(AND($A$45="Inicial", $Q$45="Sí", $J$45="Al Resultado de Aprendizaje de la carrera/programa"), $L$45 &amp; " - " &amp; $M$45 &amp; " - " &amp; $N$45, ""),
IF(AND($A$46="Inicial", $Q$46="Sí", $J$46="Al Resultado de Aprendizaje de la carrera/programa"), $L$46 &amp; " - " &amp; $M$46 &amp; " - " &amp; $N$46, ""),
IF(AND($A$47="Inicial", $Q$47="Sí", $J$47="Al Resultado de Aprendizaje de la carrera/programa"), $L$47 &amp; " - " &amp; $M$47 &amp; " - " &amp; $N$47, ""),
IF(AND($A$48="Inicial", $Q$48="Sí", $J$48="Al Resultado de Aprendizaje de la carrera/programa"), $L$48 &amp; " - " &amp; $M$48 &amp; " - " &amp; $N$48, ""),
IF(AND($A$49="Inicial", $Q$49="Sí", $J$49="Al Resultado de Aprendizaje de la carrera/programa"), $L$49 &amp; " - " &amp; $M$49 &amp; " - " &amp; $N$49, ""),
IF(AND($A$50="Inicial", $Q$50="Sí", $J$50="Al Resultado de Aprendizaje de la carrera/programa"), $L$50 &amp; " - " &amp; $M$50 &amp; " - " &amp; $N$50, ""),
IF(AND($A$51="Inicial", $Q$51="Sí", $J$51="Al Resultado de Aprendizaje de la carrera/programa"), $L$51 &amp; " - " &amp; $M$51 &amp; " - " &amp; $N$51, ""),
IF(AND($A$52="Inicial", $Q$52="Sí", $J$52="Al Resultado de Aprendizaje de la carrera/programa"), $L$52 &amp; " - " &amp; $M$52 &amp; " - " &amp; $N$52, ""),
IF(AND($A$53="Inicial", $Q$53="Sí", $J$53="Al Resultado de Aprendizaje de la carrera/programa"), $L$53 &amp; " - " &amp; $M$53 &amp; " - " &amp; $N$53, ""),
IF(AND($A$54="Inicial", $Q$54="Sí", $J$54="Al Resultado de Aprendizaje de la carrera/programa"), $L$54 &amp; " - " &amp; $M$54 &amp; " - " &amp; $N$54, ""))</f>
        <v xml:space="preserve">• </v>
      </c>
      <c r="X6" s="55" t="str">
        <f>"• " &amp; _xlfn.TEXTJOIN(_xlfn.UNICHAR(10) &amp; "• ", TRUE,
IF(AND($A$13="Inicial", OR($Q$13="Sí"), $J$13="Al instrumento de medición del Resultado de Aprendizaje"), $L$13 &amp; " - " &amp; $M$13 &amp; " - " &amp; $N$13, ""),
IF(AND($A$14="Inicial", OR($Q$14="Sí"), $J$14="Al instrumento de medición del Resultado de Aprendizaje"), $L$14 &amp; " - " &amp; $M$14 &amp; " - " &amp; $N$14, ""),
IF(AND($A$15="Inicial", OR($Q$15="Sí"), $J$15="Al instrumento de medición del Resultado de Aprendizaje"), $L$15 &amp; " - " &amp; $M$15 &amp; " - " &amp; $N$15, ""),
IF(AND($A$16="Inicial", OR($Q$16="Sí"), $J$16="Al instrumento de medición del Resultado de Aprendizaje"), $L$16 &amp; " - " &amp; $M$16 &amp; " - " &amp; $N$16, ""),
IF(AND($A$17="Inicial", OR($Q$17="Sí"), $J$17="Al instrumento de medición del Resultado de Aprendizaje"), $L$17 &amp; " - " &amp; $M$17 &amp; " - " &amp; $N$17, ""),
IF(AND($A$18="Inicial", OR($Q$18="Sí"), $J$18="Al instrumento de medición del Resultado de Aprendizaje"), $L$18 &amp; " - " &amp; $M$18 &amp; " - " &amp; $N$18, ""),
IF(AND($A$19="Inicial", OR($Q$19="Sí"), $J$19="Al instrumento de medición del Resultado de Aprendizaje"), $L$19 &amp; " - " &amp; $M$19 &amp; " - " &amp; $N$19, ""),
IF(AND($A$20="Inicial", OR($Q$20="Sí"), $J$20="Al instrumento de medición del Resultado de Aprendizaje"), $L$20 &amp; " - " &amp; $M$20 &amp; " - " &amp; $N$20, ""),
IF(AND($A$21="Inicial", OR($Q$21="Sí"), $J$21="Al instrumento de medición del Resultado de Aprendizaje"), $L$21 &amp; " - " &amp; $M$21 &amp; " - " &amp; $N$21, ""),
IF(AND($A$22="Inicial", OR($Q$22="Sí"), $J$22="Al instrumento de medición del Resultado de Aprendizaje"), $L$22 &amp; " - " &amp; $M$22 &amp; " - " &amp; $N$22, ""),
IF(AND($A$23="Inicial", OR($Q$23="Sí"), $J$23="Al instrumento de medición del Resultado de Aprendizaje"), $L$23 &amp; " - " &amp; $M$23 &amp; " - " &amp; $N$23, ""),
IF(AND($A$24="Inicial", OR($Q$24="Sí"), $J$24="Al instrumento de medición del Resultado de Aprendizaje"), $L$24 &amp; " - " &amp; $M$24 &amp; " - " &amp; $N$24, ""),
IF(AND($A$25="Inicial", OR($Q$25="Sí"), $J$25="Al instrumento de medición del Resultado de Aprendizaje"), $L$25 &amp; " - " &amp; $M$25 &amp; " - " &amp; $N$25, ""),
IF(AND($A$26="Inicial", OR($Q$26="Sí"), $J$26="Al instrumento de medición del Resultado de Aprendizaje"), $L$26 &amp; " - " &amp; $M$26 &amp; " - " &amp; $N$26, ""),
IF(AND($A$27="Inicial", OR($Q$27="Sí"), $J$27="Al instrumento de medición del Resultado de Aprendizaje"), $L$27 &amp; " - " &amp; $M$27 &amp; " - " &amp; $N$27, ""),
IF(AND($A$28="Inicial", OR($Q$28="Sí"), $J$28="Al instrumento de medición del Resultado de Aprendizaje"), $L$28 &amp; " - " &amp; $M$28 &amp; " - " &amp; $N$28, ""),
IF(AND($A$29="Inicial", OR($Q$29="Sí"), $J$29="Al instrumento de medición del Resultado de Aprendizaje"), $L$29 &amp; " - " &amp; $M$29 &amp; " - " &amp; $N$29, ""),
IF(AND($A$30="Inicial", OR($Q$30="Sí"), $J$30="Al instrumento de medición del Resultado de Aprendizaje"), $L$30 &amp; " - " &amp; $M$30 &amp; " - " &amp; $N$30, ""),
IF(AND($A$31="Inicial", OR($Q$31="Sí"), $J$31="Al instrumento de medición del Resultado de Aprendizaje"), $L$31 &amp; " - " &amp; $M$31 &amp; " - " &amp; $N$31, ""),
IF(AND($A$32="Inicial", OR($Q$32="Sí"), $J$32="Al instrumento de medición del Resultado de Aprendizaje"), $L$32 &amp; " - " &amp; $M$32 &amp; " - " &amp; $N$32, ""),
IF(AND($A$33="Inicial", OR($Q$33="Sí"), $J$33="Al instrumento de medición del Resultado de Aprendizaje"), $L$33 &amp; " - " &amp; $M$33 &amp; " - " &amp; $N$33, ""),
IF(AND($A$34="Inicial", OR($Q$34="Sí"), $J$34="Al instrumento de medición del Resultado de Aprendizaje"), $L$34 &amp; " - " &amp; $M$34 &amp; " - " &amp; $N$34, ""),
IF(AND($A$35="Inicial", OR($Q$35="Sí"), $J$35="Al instrumento de medición del Resultado de Aprendizaje"), $L$35 &amp; " - " &amp; $M$35 &amp; " - " &amp; $N$35, ""),
IF(AND($A$36="Inicial", OR($Q$36="Sí"), $J$36="Al instrumento de medición del Resultado de Aprendizaje"), $L$36 &amp; " - " &amp; $M$36 &amp; " - " &amp; $N$36, ""),
IF(AND($A$37="Inicial", OR($Q$37="Sí"), $J$37="Al instrumento de medición del Resultado de Aprendizaje"), $L$37 &amp; " - " &amp; $M$37 &amp; " - " &amp; $N$37, ""),
IF(AND($A$38="Inicial", OR($Q$38="Sí"), $J$38="Al instrumento de medición del Resultado de Aprendizaje"), $L$38 &amp; " - " &amp; $M$38 &amp; " - " &amp; $N$38, ""),
IF(AND($A$39="Inicial", OR($Q$39="Sí"), $J$39="Al instrumento de medición del Resultado de Aprendizaje"), $L$39 &amp; " - " &amp; $M$39 &amp; " - " &amp; $N$39, ""),
IF(AND($A$40="Inicial", OR($Q$40="Sí"), $J$40="Al instrumento de medición del Resultado de Aprendizaje"), $L$40 &amp; " - " &amp; $M$40 &amp; " - " &amp; $N$40, ""),
IF(AND($A$41="Inicial", OR($Q$41="Sí"), $J$41="Al instrumento de medición del Resultado de Aprendizaje"), $L$41 &amp; " - " &amp; $M$41 &amp; " - " &amp; $N$41, ""),
IF(AND($A$42="Inicial", OR($Q$42="Sí"), $J$42="Al instrumento de medición del Resultado de Aprendizaje"), $L$42 &amp; " - " &amp; $M$42 &amp; " - " &amp; $N$42, ""),
IF(AND($A$43="Inicial", OR($Q$43="Sí"), $J$43="Al instrumento de medición del Resultado de Aprendizaje"), $L$43 &amp; " - " &amp; $M$43 &amp; " - " &amp; $N$43, ""),
IF(AND($A$44="Inicial", OR($Q$44="Sí"), $J$44="Al instrumento de medición del Resultado de Aprendizaje"), $L$44 &amp; " - " &amp; $M$44 &amp; " - " &amp; $N$44, ""),
IF(AND($A$45="Inicial", OR($Q$45="Sí"), $J$45="Al instrumento de medición del Resultado de Aprendizaje"), $L$45 &amp; " - " &amp; $M$45 &amp; " - " &amp; $N$45, ""),
IF(AND($A$46="Inicial", OR($Q$46="Sí"), $J$46="Al instrumento de medición del Resultado de Aprendizaje"), $L$46 &amp; " - " &amp; $M$46 &amp; " - " &amp; $N$46, ""),
IF(AND($A$47="Inicial", OR($Q$47="Sí"), $J$47="Al instrumento de medición del Resultado de Aprendizaje"), $L$47 &amp; " - " &amp; $M$47 &amp; " - " &amp; $N$47, ""),
IF(AND($A$48="Inicial", OR($Q$48="Sí"), $J$48="Al instrumento de medición del Resultado de Aprendizaje"), $L$48 &amp; " - " &amp; $M$48 &amp; " - " &amp; $N$48, ""),
IF(AND($A$49="Inicial", OR($Q$49="Sí"), $J$49="Al instrumento de medición del Resultado de Aprendizaje"), $L$49 &amp; " - " &amp; $M$49 &amp; " - " &amp; $N$49, ""),
IF(AND($A$50="Inicial", OR($Q$50="Sí"), $J$50="Al instrumento de medición del Resultado de Aprendizaje"), $L$50 &amp; " - " &amp; $M$50 &amp; " - " &amp; $N$50, ""),
IF(AND($A$51="Inicial", OR($Q$51="Sí"), $J$51="Al instrumento de medición del Resultado de Aprendizaje"), $L$51 &amp; " - " &amp; $M$51 &amp; " - " &amp; $N$51, ""),
IF(AND($A$52="Inicial", OR($Q$52="Sí"), $J$52="Al instrumento de medición del Resultado de Aprendizaje"), $L$52 &amp; " - " &amp; $M$52 &amp; " - " &amp; $N$52, ""),
IF(AND($A$53="Inicial", OR($Q$53="Sí"), $J$53="Al instrumento de medición del Resultado de Aprendizaje"), $L$53 &amp; " - " &amp; $M$53 &amp; " - " &amp; $N$53, ""),
IF(AND($A$54="Inicial", OR($Q$54="Sí"), $J$54="Al instrumento de medición del Resultado de Aprendizaje"), $L$54 &amp; " - " &amp; $M$54 &amp; " - " &amp; $N$54, "")
)</f>
        <v xml:space="preserve">• </v>
      </c>
    </row>
    <row r="7" spans="1:24" ht="63" customHeight="1" x14ac:dyDescent="0.25">
      <c r="B7" s="171"/>
      <c r="C7" s="172"/>
      <c r="D7" s="149" t="s">
        <v>42</v>
      </c>
      <c r="E7" s="149"/>
      <c r="F7" s="155" t="str">
        <f>"• " &amp; _xlfn.TEXTJOIN(CHAR(10) &amp; "• ", TRUE,
IF(C13="Intermedio", B13, ""),
IF(C16="Intermedio", B16, ""),
IF(C19="Intermedio", B19, ""),
IF(C22="Intermedio", B22, ""),
IF(C25="Intermedio", B25, ""),
IF(C28="Intermedio", B28, ""),
IF(C31="Intermedio", B31, ""),
IF(C34="Intermedio", B34, ""),
IF(C37="Intermedio", B37, ""),
IF(C40="Intermedio", B40, ""),
IF(C43="Intermedio", B43, ""),
IF(C46="Intermedio", B46, ""),
IF(C49="Intermedio", B49, ""),
IF(C52="Intermedio", B52, ""),
IF(C54="Intermedio", B54, ""))</f>
        <v xml:space="preserve">• </v>
      </c>
      <c r="G7" s="155"/>
      <c r="H7" s="155"/>
      <c r="I7" s="155"/>
      <c r="J7" s="155"/>
      <c r="K7" s="126" t="str">
        <f>IF(C13="Intermedio", E13,
IF(C16="Intermedio", E16,
IF(C19="Intermedio", E19,
IF(C22="Intermedio", E22,
IF(C25="Intermedio", E25,
IF(C28="Intermedio", E28,
IF(C31="Intermedio", E31,
IF(C34="Intermedio", E34,
IF(C37="Intermedio", E37,
IF(C40="Intermedio", E40,
IF(C43="Intermedio", E43,
IF(C46="Intermedio", E46,
IF(C49="Intermedio", E49,
IF(C52="Intermedio", E52,
IF(C54="Intermedio", E54, "")))))))))))))))</f>
        <v/>
      </c>
      <c r="L7" s="127"/>
      <c r="M7" s="127"/>
      <c r="N7" s="127"/>
      <c r="O7" s="127"/>
      <c r="P7" s="127"/>
      <c r="Q7" s="128"/>
      <c r="R7" s="52" t="str">
        <f>"• " &amp; _xlfn.TEXTJOIN(CHAR(10) &amp; "• ", TRUE,
IF(C13="Intermedio", F13, ""),
IF(C16="Intermedio", F16, ""),
IF(C19="Intermedio", F19, ""),
IF(C22="Intermedio", F22, ""),
IF(C25="Intermedio", F25, ""),
IF(C28="Intermedio", F28, ""),
IF(C31="Intermedio", F31, ""),
IF(C34="Intermedio", F34, ""),
IF(C37="Intermedio", F37, ""),
IF(C40="Intermedio", F40, ""),
IF(C43="Intermedio", F43, ""),
IF(C46="Intermedio", F46, ""),
IF(C49="Intermedio", F49, ""),
IF(C52="Intermedio", F52, ""),
IF(C54="Intermedio", F54, ""))</f>
        <v xml:space="preserve">• </v>
      </c>
      <c r="S7" s="52" t="str">
        <f>"• " &amp; _xlfn.TEXTJOIN(CHAR(10) &amp; "• ", TRUE,
IF(C13="Intermedio", D13, ""),
IF(C16="Intermedio", D16, ""),
IF(C19="Intermedio", D19, ""),
IF(C22="Intermedio", D22, ""),
IF(C25="Intermedio", D25, ""),
IF(C28="Intermedio", D28, ""),
IF(C31="Intermedio", D31, ""),
IF(C34="Intermedio", D34, ""),
IF(C37="Intermedio", D37, ""),
IF(C40="Intermedio", D40, ""),
IF(C43="Intermedio", D43, ""),
IF(C46="Intermedio", D46, ""),
IF(C49="Intermedio", D49, ""),
IF(C52="Intermedio", D52, ""),
IF(C54="Intermedio", D54, ""))</f>
        <v xml:space="preserve">• </v>
      </c>
      <c r="T7" s="53" t="str">
        <f>"• " &amp; _xlfn.TEXTJOIN(CHAR(10) &amp; "• ", TRUE,
IF(C13="Intermedio", G13, ""),
IF(C16="Intermedio", G16, ""),
IF(C19="Intermedio", G19, ""),
IF(C22="Intermedio", G22, ""),
IF(C25="Intermedio", G25, ""),
IF(C28="Intermedio", G28, ""),
IF(C31="Intermedio", G31, ""),
IF(C34="Intermedio", G34, ""),
IF(C37="Intermedio", G37, ""),
IF(C40="Intermedio", G40, ""),
IF(C43="Intermedio", G43, ""),
IF(C46="Intermedio", G46, ""),
IF(C49="Intermedio", G49, ""),
IF(C52="Intermedio", G52, ""),
IF(C54="Intermedio", G52, ""))</f>
        <v xml:space="preserve">• </v>
      </c>
      <c r="U7" s="52" t="str">
        <f>"• " &amp; _xlfn.TEXTJOIN(_xlfn.UNICHAR(10) &amp; "• ", TRUE,
IF(AND(A13="Intermedio", Q13="Sí"), P13, ""),
IF(AND(A14="Intermedio", Q14="Sí"), P14, ""),
IF(AND(A15="Intermedio", Q15="Sí"), P15, ""),
IF(AND(A16="Intermedio", Q16="Sí"), P16, ""),
IF(AND(A17="Intermedio", Q17="Sí"), P17, ""),
IF(AND(A18="Intermedio", Q18="Sí"), P18, ""),
IF(AND(A19="Intermedio", Q19="Sí"), P19, ""),
IF(AND(A20="Intermedio", Q20="Sí"), P20, ""),
IF(AND(A21="Intermedio", Q21="Sí"), P21, ""),
IF(AND(A22="Intermedio", Q22="Sí"), P22, ""),
IF(AND(A23="Intermedio", Q23="Sí"), P23, ""),
IF(AND(A24="Intermedio", Q24="Sí"), P24, ""),
IF(AND(A25="Intermedio", Q25="Sí"), P25, ""),
IF(AND(A26="Intermedio", Q26="Sí"), P26, ""),
IF(AND(A27="Intermedio", Q27="Sí"), P27, ""),
IF(AND(A28="Intermedio", Q28="Sí"), P28, ""),
IF(AND(A29="Intermedio", Q29="Sí"), P29, ""),
IF(AND(A30="Intermedio", Q30="Sí"), P30, ""),
IF(AND(A31="Intermedio", Q31="Sí"), P31, ""),
IF(AND(A32="Intermedio", Q32="Sí"), P32, ""),
IF(AND(A33="Intermedio", Q33="Sí"), P33, ""),
IF(AND(A34="Intermedio", Q34="Sí"), P34, ""),
IF(AND(A35="Intermedio", Q35="Sí"), P35, ""),
IF(AND(A36="Intermedio", Q36="Sí"), P36, ""),
IF(AND(A37="Intermedio", Q37="Sí"), P37, ""),
IF(AND(A38="Intermedio", Q38="Sí"), P38, ""),
IF(AND(A39="Intermedio", Q39="Sí"), P39, ""),
IF(AND(A40="Intermedio", Q40="Sí"), P40, ""),
IF(AND(A41="Intermedio", Q41="Sí"), P41, ""),
IF(AND(A42="Intermedio", Q42="Sí"), P42, ""),
IF(AND(A43="Intermedio", Q43="Sí"), P43, ""),
IF(AND(A44="Intermedio", Q44="Sí"), P44, ""),
IF(AND(A45="Intermedio", Q45="Sí"), P45, ""),
IF(AND(A46="Intermedio", Q46="Sí"), P46, ""),
IF(AND(A47="Intermedio", Q47="Sí"), P47, ""),
IF(AND(A48="Intermedio", Q48="Sí"), P48, ""),
IF(AND(A49="Intermedio", Q49="Sí"), P49, ""),
IF(AND(A50="Intermedio", Q50="Sí"), P50, ""),
IF(AND(A51="Intermedio", Q51="Sí"), P51, ""),
IF(AND(A52="Intermedio", Q52="Sí"), P52, ""),
IF(AND(A53="Intermedio", Q53="Sí"), P53, ""),
IF(AND(A54="Intermedio", Q54="Sí"), P54, "")
)</f>
        <v xml:space="preserve">• </v>
      </c>
      <c r="V7" s="52" t="str">
        <f>"• " &amp; _xlfn.TEXTJOIN(_xlfn.UNICHAR(10) &amp; "• ", TRUE,
IF(AND($A$13="Intermedio", $Q$13="Sí", $J$13="Al Resultado de Aprendizaje del curso"), $L$13 &amp; " - " &amp; $M$13 &amp; " - " &amp; $N$13, ""),
IF(AND($A$14="Intermedio", $Q$14="Sí", $J$14="Al Resultado de Aprendizaje del curso"), $L$14 &amp; " - " &amp; $M$14 &amp; " - " &amp; $N$14, ""),
IF(AND($A$15="Intermedio", $Q$15="Sí", $J$15="Al Resultado de Aprendizaje del curso"), $L$15 &amp; " - " &amp; $M$15 &amp; " - " &amp; $N$15, ""),
IF(AND($A$16="Intermedio", $Q$16="Sí", $J$16="Al Resultado de Aprendizaje del curso"), $L$16 &amp; " - " &amp; $M$16 &amp; " - " &amp; $N$16, ""),
IF(AND($A$17="Intermedio", $Q$17="Sí", $J$17="Al Resultado de Aprendizaje del curso"), $L$17 &amp; " - " &amp; $M$17 &amp; " - " &amp; $N$17, ""),
IF(AND($A$18="Intermedio", $Q$18="Sí", $J$18="Al Resultado de Aprendizaje del curso"), $L$18 &amp; " - " &amp; $M$18 &amp; " - " &amp; $N$18, ""),
IF(AND($A$19="Intermedio", $Q$19="Sí", $J$19="Al Resultado de Aprendizaje del curso"), $L$19 &amp; " - " &amp; $M$19 &amp; " - " &amp; $N$19, ""),
IF(AND($A$20="Intermedio", $Q$20="Sí", $J$20="Al Resultado de Aprendizaje del curso"), $L$20 &amp; " - " &amp; $M$20 &amp; " - " &amp; $N$20, ""),
IF(AND($A$21="Intermedio", $Q$21="Sí", $J$21="Al Resultado de Aprendizaje del curso"), $L$21 &amp; " - " &amp; $M$21 &amp; " - " &amp; $N$21, ""),
IF(AND($A$22="Intermedio", $Q$22="Sí", $J$22="Al Resultado de Aprendizaje del curso"), $L$22 &amp; " - " &amp; $M$22 &amp; " - " &amp; $N$22, ""),
IF(AND($A$23="Intermedio", $Q$23="Sí", $J$23="Al Resultado de Aprendizaje del curso"), $L$23 &amp; " - " &amp; $M$23 &amp; " - " &amp; $N$23, ""),
IF(AND($A$24="Intermedio", $Q$24="Sí", $J$24="Al Resultado de Aprendizaje del curso"), $L$24 &amp; " - " &amp; $M$24 &amp; " - " &amp; $N$24, ""),
IF(AND($A$25="Intermedio", $Q$25="Sí", $J$25="Al Resultado de Aprendizaje del curso"), $L$25 &amp; " - " &amp; $M$25 &amp; " - " &amp; $N$25, ""),
IF(AND($A$26="Intermedio", $Q$26="Sí", $J$26="Al Resultado de Aprendizaje del curso"), $L$26 &amp; " - " &amp; $M$26 &amp; " - " &amp; $N$26, ""),
IF(AND($A$27="Intermedio", $Q$27="Sí", $J$27="Al Resultado de Aprendizaje del curso"), $L$27 &amp; " - " &amp; $M$27 &amp; " - " &amp; $N$27, ""),
IF(AND($A$28="Intermedio", $Q$28="Sí", $J$28="Al Resultado de Aprendizaje del curso"), $L$28 &amp; " - " &amp; $M$28 &amp; " - " &amp; $N$28, ""),
IF(AND($A$29="Intermedio", $Q$29="Sí", $J$29="Al Resultado de Aprendizaje del curso"), $L$29 &amp; " - " &amp; $M$29 &amp; " - " &amp; $N$29, ""),
IF(AND($A$30="Intermedio", $Q$30="Sí", $J$30="Al Resultado de Aprendizaje del curso"), $L$30 &amp; " - " &amp; $M$30 &amp; " - " &amp; $N$30, ""),
IF(AND($A$31="Intermedio", $Q$31="Sí", $J$31="Al Resultado de Aprendizaje del curso"), $L$31 &amp; " - " &amp; $M$31 &amp; " - " &amp; $N$31, ""),
IF(AND($A$32="Intermedio", $Q$32="Sí", $J$32="Al Resultado de Aprendizaje del curso"), $L$32 &amp; " - " &amp; $M$32 &amp; " - " &amp; $N$32, ""),
IF(AND($A$33="Intermedio", $Q$33="Sí", $J$33="Al Resultado de Aprendizaje del curso"), $L$33 &amp; " - " &amp; $M$33 &amp; " - " &amp; $N$33, ""),
IF(AND($A$34="Intermedio", $Q$34="Sí", $J$34="Al Resultado de Aprendizaje del curso"), $L$34 &amp; " - " &amp; $M$34 &amp; " - " &amp; $N$34, ""),
IF(AND($A$35="Intermedio", $Q$35="Sí", $J$35="Al Resultado de Aprendizaje del curso"), $L$35 &amp; " - " &amp; $M$35 &amp; " - " &amp; $N$35, ""),
IF(AND($A$36="Intermedio", $Q$36="Sí", $J$36="Al Resultado de Aprendizaje del curso"), $L$36 &amp; " - " &amp; $M$36 &amp; " - " &amp; $N$36, ""),
IF(AND($A$37="Intermedio", $Q$37="Sí", $J$37="Al Resultado de Aprendizaje del curso"), $L$37 &amp; " - " &amp; $M$37 &amp; " - " &amp; $N$37, ""),
IF(AND($A$38="Intermedio", $Q$38="Sí", $J$38="Al Resultado de Aprendizaje del curso"), $L$38 &amp; " - " &amp; $M$38 &amp; " - " &amp; $N$38, ""),
IF(AND($A$39="Intermedio", $Q$39="Sí", $J$39="Al Resultado de Aprendizaje del curso"), $L$39 &amp; " - " &amp; $M$39 &amp; " - " &amp; $N$39, ""),
IF(AND($A$40="Intermedio", $Q$40="Sí", $J$40="Al Resultado de Aprendizaje del curso"), $L$40 &amp; " - " &amp; $M$40 &amp; " - " &amp; $N$40, ""),
IF(AND($A$41="Intermedio", $Q$41="Sí", $J$41="Al Resultado de Aprendizaje del curso"), $L$41 &amp; " - " &amp; $M$41 &amp; " - " &amp; $N$41, ""),
IF(AND($A$42="Intermedio", $Q$42="Sí", $J$42="Al Resultado de Aprendizaje del curso"), $L$42 &amp; " - " &amp; $M$42 &amp; " - " &amp; $N$42, ""),
IF(AND($A$43="Intermedio", $Q$43="Sí", $J$43="Al Resultado de Aprendizaje del curso"), $L$43 &amp; " - " &amp; $M$43 &amp; " - " &amp; $N$43, ""),
IF(AND($A$44="Intermedio", $Q$44="Sí", $J$44="Al Resultado de Aprendizaje del curso"), $L$44 &amp; " - " &amp; $M$44 &amp; " - " &amp; $N$44, ""),
IF(AND($A$45="Intermedio", $Q$45="Sí", $J$45="Al Resultado de Aprendizaje del curso"), $L$45 &amp; " - " &amp; $M$45 &amp; " - " &amp; $N$45, ""),
IF(AND($A$46="Intermedio", $Q$46="Sí", $J$46="Al Resultado de Aprendizaje del curso"), $L$46 &amp; " - " &amp; $M$46 &amp; " - " &amp; $N$46, ""),
IF(AND($A$47="Intermedio", $Q$47="Sí", $J$47="Al Resultado de Aprendizaje del curso"), $L$47 &amp; " - " &amp; $M$47 &amp; " - " &amp; $N$47, ""),
IF(AND($A$48="Intermedio", $Q$48="Sí", $J$48="Al Resultado de Aprendizaje del curso"), $L$48 &amp; " - " &amp; $M$48 &amp; " - " &amp; $N$48, ""),
IF(AND($A$49="Intermedio", $Q$49="Sí", $J$49="Al Resultado de Aprendizaje del curso"), $L$49 &amp; " - " &amp; $M$49 &amp; " - " &amp; $N$49, ""),
IF(AND($A$50="Intermedio", $Q$50="Sí", $J$50="Al Resultado de Aprendizaje del curso"), $L$50 &amp; " - " &amp; $M$50 &amp; " - " &amp; $N$50, ""),
IF(AND($A$51="Intermedio", $Q$51="Sí", $J$51="Al Resultado de Aprendizaje del curso"), $L$51 &amp; " - " &amp; $M$51 &amp; " - " &amp; $N$51, ""),
IF(AND($A$52="Intermedio", $Q$52="Sí", $J$52="Al Resultado de Aprendizaje del curso"), $L$52 &amp; " - " &amp; $M$52 &amp; " - " &amp; $N$52, ""),
IF(AND($A$53="Intermedio", $Q$53="Sí", $J$53="Al Resultado de Aprendizaje del curso"), $L$53 &amp; " - " &amp; $M$53 &amp; " - " &amp; $N$53, ""),
IF(AND($A$54="Intermedio", $Q$54="Sí", $J$54="Al Resultado de Aprendizaje del curso"), $L$54 &amp; " - " &amp; $M$54 &amp; " - " &amp; $N$54, ""))</f>
        <v xml:space="preserve">• </v>
      </c>
      <c r="W7" s="54" t="str">
        <f>_xlfn.TEXTJOIN(_xlfn.UNICHAR(10) &amp; "• ", TRUE,
IF(AND($A$13="Intermedio", OR($Q$13="Sí"), $J$13="Al Resultado de Aprendizaje de la carrera/programa"), $L$13 &amp; " - " &amp; $M$13 &amp; " - " &amp; $N$13, ""),
IF(AND($A$14="Intermedio", OR($Q$14="Sí"), $J$14="Al Resultado de Aprendizaje de la carrera/programa"), $L$14 &amp; " - " &amp; $M$14 &amp; " - " &amp; $N$14, ""),
IF(AND($A$15="Intermedio", OR($Q$15="Sí"), $J$15="Al Resultado de Aprendizaje de la carrera/programa"), $L$15 &amp; " - " &amp; $M$15 &amp; " - " &amp; $N$15, ""),
IF(AND($A$16="Intermedio", OR($Q$16="Sí"), $J$16="Al Resultado de Aprendizaje de la carrera/programa"), $L$16 &amp; " - " &amp; $M$16 &amp; " - " &amp; $N$16, ""),
IF(AND($A$17="Intermedio", OR($Q$17="Sí"), $J$17="Al Resultado de Aprendizaje de la carrera/programa"), $L$17 &amp; " - " &amp; $M$17 &amp; " - " &amp; $N$17, ""),
IF(AND($A$18="Intermedio", OR($Q$18="Sí"), $J$18="Al Resultado de Aprendizaje de la carrera/programa"), $L$18 &amp; " - " &amp; $M$18 &amp; " - " &amp; $N$18, ""),
IF(AND($A$19="Intermedio", OR($Q$19="Sí"), $J$19="Al Resultado de Aprendizaje de la carrera/programa"), $L$19 &amp; " - " &amp; $M$19 &amp; " - " &amp; $N$19, ""),
IF(AND($A$20="Intermedio", OR($Q$20="Sí"), $J$20="Al Resultado de Aprendizaje de la carrera/programa"), $L$20 &amp; " - " &amp; $M$20 &amp; " - " &amp; $N$20, ""),
IF(AND($A$21="Intermedio", OR($Q$21="Sí"), $J$21="Al Resultado de Aprendizaje de la carrera/programa"), $L$21 &amp; " - " &amp; $M$21 &amp; " - " &amp; $N$21, ""),
IF(AND($A$22="Intermedio", OR($Q$22="Sí"), $J$22="Al Resultado de Aprendizaje de la carrera/programa"), $L$22 &amp; " - " &amp; $M$22 &amp; " - " &amp; $N$22, ""),
IF(AND($A$23="Intermedio", OR($Q$23="Sí"), $J$23="Al Resultado de Aprendizaje de la carrera/programa"), $L$23 &amp; " - " &amp; $M$23 &amp; " - " &amp; $N$23, ""),
IF(AND($A$24="Intermedio", OR($Q$24="Sí"), $J$24="Al Resultado de Aprendizaje de la carrera/programa"), $L$24 &amp; " - " &amp; $M$24 &amp; " - " &amp; $N$24, ""),
IF(AND($A$25="Intermedio", OR($Q$25="Sí"), $J$25="Al Resultado de Aprendizaje de la carrera/programa"), $L$25 &amp; " - " &amp; $M$25 &amp; " - " &amp; $N$25, ""),
IF(AND($A$26="Intermedio", OR($Q$26="Sí"), $J$26="Al Resultado de Aprendizaje de la carrera/programa"), $L$26 &amp; " - " &amp; $M$26 &amp; " - " &amp; $N$26, ""),
IF(AND($A$27="Intermedio", OR($Q$27="Sí"), $J$27="Al Resultado de Aprendizaje de la carrera/programa"), $L$27 &amp; " - " &amp; $M$27 &amp; " - " &amp; $N$27, ""),
IF(AND($A$28="Intermedio", OR($Q$28="Sí"), $J$28="Al Resultado de Aprendizaje de la carrera/programa"), $L$28 &amp; " - " &amp; $M$28 &amp; " - " &amp; $N$28, ""),
IF(AND($A$29="Intermedio", OR($Q$29="Sí"), $J$29="Al Resultado de Aprendizaje de la carrera/programa"), $L$29 &amp; " - " &amp; $M$29 &amp; " - " &amp; $N$29, ""),
IF(AND($A$30="Intermedio", OR($Q$30="Sí"), $J$30="Al Resultado de Aprendizaje de la carrera/programa"), $L$30 &amp; " - " &amp; $M$30 &amp; " - " &amp; $N$30, ""),
IF(AND($A$31="Intermedio", OR($Q$31="Sí"), $J$31="Al Resultado de Aprendizaje de la carrera/programa"), $L$31 &amp; " - " &amp; $M$31 &amp; " - " &amp; $N$31, ""),
IF(AND($A$32="Intermedio", OR($Q$32="Sí"), $J$32="Al Resultado de Aprendizaje de la carrera/programa"), $L$32 &amp; " - " &amp; $M$32 &amp; " - " &amp; $N$32, ""),
IF(AND($A$33="Intermedio", OR($Q$33="Sí"), $J$33="Al Resultado de Aprendizaje de la carrera/programa"), $L$33 &amp; " - " &amp; $M$33 &amp; " - " &amp; $N$33, ""),
IF(AND($A$34="Intermedio", OR($Q$34="Sí"), $J$34="Al Resultado de Aprendizaje de la carrera/programa"), $L$34 &amp; " - " &amp; $M$34 &amp; " - " &amp; $N$34, ""),
IF(AND($A$35="Intermedio", OR($Q$35="Sí"), $J$35="Al Resultado de Aprendizaje de la carrera/programa"), $L$35 &amp; " - " &amp; $M$35 &amp; " - " &amp; $N$35, ""),
IF(AND($A$36="Intermedio", OR($Q$36="Sí"), $J$36="Al Resultado de Aprendizaje de la carrera/programa"), $L$36 &amp; " - " &amp; $M$36 &amp; " - " &amp; $N$36, ""),
IF(AND($A$37="Intermedio", OR($Q$37="Sí"), $J$37="Al Resultado de Aprendizaje de la carrera/programa"), $L$37 &amp; " - " &amp; $M$37 &amp; " - " &amp; $N$37, ""),
IF(AND($A$38="Intermedio", OR($Q$38="Sí"), $J$38="Al Resultado de Aprendizaje de la carrera/programa"), $L$38 &amp; " - " &amp; $M$38 &amp; " - " &amp; $N$38, ""),
IF(AND($A$39="Intermedio", OR($Q$39="Sí"), $J$39="Al Resultado de Aprendizaje de la carrera/programa"), $L$39 &amp; " - " &amp; $M$39 &amp; " - " &amp; $N$39, ""),
IF(AND($A$40="Intermedio", OR($Q$40="Sí"), $J$40="Al Resultado de Aprendizaje de la carrera/programa"), $L$40 &amp; " - " &amp; $M$40 &amp; " - " &amp; $N$40, ""),
IF(AND($A$41="Intermedio", OR($Q$41="Sí"), $J$41="Al Resultado de Aprendizaje de la carrera/programa"), $L$41 &amp; " - " &amp; $M$41 &amp; " - " &amp; $N$41, ""),
IF(AND($A$42="Intermedio", OR($Q$42="Sí"), $J$42="Al Resultado de Aprendizaje de la carrera/programa"), $L$42 &amp; " - " &amp; $M$42 &amp; " - " &amp; $N$42, ""),
IF(AND($A$43="Intermedio", OR($Q$43="Sí"), $J$43="Al Resultado de Aprendizaje de la carrera/programa"), $L$43 &amp; " - " &amp; $M$43 &amp; " - " &amp; $N$43, ""),
IF(AND($A$44="Intermedio", OR($Q$44="Sí"), $J$44="Al Resultado de Aprendizaje de la carrera/programa"), $L$44 &amp; " - " &amp; $M$44 &amp; " - " &amp; $N$44, ""),
IF(AND($A$45="Intermedio", OR($Q$45="Sí"), $J$45="Al Resultado de Aprendizaje de la carrera/programa"), $L$45 &amp; " - " &amp; $M$45 &amp; " - " &amp; $N$45, ""),
IF(AND($A$46="Intermedio", OR($Q$46="Sí"), $J$46="Al Resultado de Aprendizaje de la carrera/programa"), $L$46 &amp; " - " &amp; $M$46 &amp; " - " &amp; $N$46, ""),
IF(AND($A$47="Intermedio", OR($Q$47="Sí"), $J$47="Al Resultado de Aprendizaje de la carrera/programa"), $L$47 &amp; " - " &amp; $M$47 &amp; " - " &amp; $N$47, ""),
IF(AND($A$48="Intermedio", OR($Q$48="Sí"), $J$48="Al Resultado de Aprendizaje de la carrera/programa"), $L$48 &amp; " - " &amp; $M$48 &amp; " - " &amp; $N$48, ""),
IF(AND($A$49="Intermedio", OR($Q$49="Sí"), $J$49="Al Resultado de Aprendizaje de la carrera/programa"), $L$49 &amp; " - " &amp; $M$49 &amp; " - " &amp; $N$49, ""),
IF(AND($A$50="Intermedio", OR($Q$50="Sí"), $J$50="Al Resultado de Aprendizaje de la carrera/programa"), $L$50 &amp; " - " &amp; $M$50 &amp; " - " &amp; $N$50, ""),
IF(AND($A$51="Intermedio", OR($Q$51="Sí"), $J$51="Al Resultado de Aprendizaje de la carrera/programa"), $L$51 &amp; " - " &amp; $M$51 &amp; " - " &amp; $N$51, ""),
IF(AND($A$52="Intermedio", OR($Q$52="Sí"), $J$52="Al Resultado de Aprendizaje de la carrera/programa"), $L$52 &amp; " - " &amp; $M$52 &amp; " - " &amp; $N$52, ""),
IF(AND($A$53="Intermedio", OR($Q$53="Sí"), $J$53="Al Resultado de Aprendizaje de la carrera/programa"), $L$53 &amp; " - " &amp; $M$53 &amp; " - " &amp; $N$53, ""),
IF(AND($A$54="Intermedio", OR($Q$54="Sí"), $J$54="Al Resultado de Aprendizaje de la carrera/programa"), $L$54 &amp; " - " &amp; $M$54 &amp; " - " &amp; $N$54, ""))</f>
        <v/>
      </c>
      <c r="X7" s="56" t="str">
        <f xml:space="preserve"> "• " &amp; _xlfn.TEXTJOIN(_xlfn.UNICHAR(10) &amp; "• ", TRUE,
IF(AND($A$13="Intermedio", $Q$13="Sí", $J$13="Al instrumento de medición del Resultado de Aprendizaje"), $L$13 &amp; " - " &amp; $M$13 &amp; " - " &amp; $N$13, ""),
IF(AND($A$14="Intermedio", $Q$14="Sí", $J$14="Al instrumento de medición del Resultado de Aprendizaje"), $L$14 &amp; " - " &amp; $M$14 &amp; " - " &amp; $N$14, ""),
IF(AND($A$15="Intermedio", $Q$15="Sí", $J$15="Al instrumento de medición del Resultado de Aprendizaje"), $L$15 &amp; " - " &amp; $M$15 &amp; " - " &amp; $N$15, ""),
IF(AND($A$16="Intermedio", $Q$16="Sí", $J$16="Al instrumento de medición del Resultado de Aprendizaje"), $L$16 &amp; " - " &amp; $M$16 &amp; " - " &amp; $N$16, ""),
IF(AND($A$17="Intermedio", $Q$17="Sí", $J$17="Al instrumento de medición del Resultado de Aprendizaje"), $L$17 &amp; " - " &amp; $M$17 &amp; " - " &amp; $N$17, ""),
IF(AND($A$18="Intermedio", $Q$18="Sí", $J$18="Al instrumento de medición del Resultado de Aprendizaje"), $L$18 &amp; " - " &amp; $M$18 &amp; " - " &amp; $N$18, ""),
IF(AND($A$19="Intermedio", $Q$19="Sí", $J$19="Al instrumento de medición del Resultado de Aprendizaje"), $L$19 &amp; " - " &amp; $M$19 &amp; " - " &amp; $N$19, ""),
IF(AND($A$20="Intermedio", $Q$20="Sí", $J$20="Al instrumento de medición del Resultado de Aprendizaje"), $L$20 &amp; " - " &amp; $M$20 &amp; " - " &amp; $N$20, ""),
IF(AND($A$21="Intermedio", $Q$21="Sí", $J$21="Al instrumento de medición del Resultado de Aprendizaje"), $L$21 &amp; " - " &amp; $M$21 &amp; " - " &amp; $N$21, ""),
IF(AND($A$22="Intermedio", $Q$22="Sí", $J$22="Al instrumento de medición del Resultado de Aprendizaje"), $L$22 &amp; " - " &amp; $M$22 &amp; " - " &amp; $N$22, ""),
IF(AND($A$23="Intermedio", $Q$23="Sí", $J$23="Al instrumento de medición del Resultado de Aprendizaje"), $L$23 &amp; " - " &amp; $M$23 &amp; " - " &amp; $N$23, ""),
IF(AND($A$24="Intermedio", $Q$24="Sí", $J$24="Al instrumento de medición del Resultado de Aprendizaje"), $L$24 &amp; " - " &amp; $M$24 &amp; " - " &amp; $N$24, ""),
IF(AND($A$25="Intermedio", $Q$25="Sí", $J$25="Al instrumento de medición del Resultado de Aprendizaje"), $L$25 &amp; " - " &amp; $M$25 &amp; " - " &amp; $N$25, ""),
IF(AND($A$26="Intermedio", $Q$26="Sí", $J$26="Al instrumento de medición del Resultado de Aprendizaje"), $L$26 &amp; " - " &amp; $M$26 &amp; " - " &amp; $N$26, ""),
IF(AND($A$27="Intermedio", $Q$27="Sí", $J$27="Al instrumento de medición del Resultado de Aprendizaje"), $L$27 &amp; " - " &amp; $M$27 &amp; " - " &amp; $N$27, ""),
IF(AND($A$28="Intermedio", $Q$28="Sí", $J$28="Al instrumento de medición del Resultado de Aprendizaje"), $L$28 &amp; " - " &amp; $M$28 &amp; " - " &amp; $N$28, ""),
IF(AND($A$29="Intermedio", $Q$29="Sí", $J$29="Al instrumento de medición del Resultado de Aprendizaje"), $L$29 &amp; " - " &amp; $M$29 &amp; " - " &amp; $N$29, ""),
IF(AND($A$30="Intermedio", $Q$30="Sí", $J$30="Al instrumento de medición del Resultado de Aprendizaje"), $L$30 &amp; " - " &amp; $M$30 &amp; " - " &amp; $N$30, ""),
IF(AND($A$31="Intermedio", $Q$31="Sí", $J$31="Al instrumento de medición del Resultado de Aprendizaje"), $L$31 &amp; " - " &amp; $M$31 &amp; " - " &amp; $N$31, ""),
IF(AND($A$32="Intermedio", $Q$32="Sí", $J$32="Al instrumento de medición del Resultado de Aprendizaje"), $L$32 &amp; " - " &amp; $M$32 &amp; " - " &amp; $N$32, ""),
IF(AND($A$33="Intermedio", $Q$33="Sí", $J$33="Al instrumento de medición del Resultado de Aprendizaje"), $L$33 &amp; " - " &amp; $M$33 &amp; " - " &amp; $N$33, ""),
IF(AND($A$34="Intermedio", $Q$34="Sí", $J$34="Al instrumento de medición del Resultado de Aprendizaje"), $L$34 &amp; " - " &amp; $M$34 &amp; " - " &amp; $N$34, ""),
IF(AND($A$35="Intermedio", $Q$35="Sí", $J$35="Al instrumento de medición del Resultado de Aprendizaje"), $L$35 &amp; " - " &amp; $M$35 &amp; " - " &amp; $N$35, ""),
IF(AND($A$36="Intermedio", $Q$36="Sí", $J$36="Al instrumento de medición del Resultado de Aprendizaje"), $L$36 &amp; " - " &amp; $M$36 &amp; " - " &amp; $N$36, ""),
IF(AND($A$37="Intermedio", $Q$37="Sí", $J$37="Al instrumento de medición del Resultado de Aprendizaje"), $L$37 &amp; " - " &amp; $M$37 &amp; " - " &amp; $N$37, ""),
IF(AND($A$38="Intermedio", $Q$38="Sí", $J$38="Al instrumento de medición del Resultado de Aprendizaje"), $L$38 &amp; " - " &amp; $M$38 &amp; " - " &amp; $N$38, ""),
IF(AND($A$39="Intermedio", $Q$39="Sí", $J$39="Al instrumento de medición del Resultado de Aprendizaje"), $L$39 &amp; " - " &amp; $M$39 &amp; " - " &amp; $N$39, ""),
IF(AND($A$40="Intermedio", $Q$40="Sí", $J$40="Al instrumento de medición del Resultado de Aprendizaje"), $L$40 &amp; " - " &amp; $M$40 &amp; " - " &amp; $N$40, ""),
IF(AND($A$41="Intermedio", $Q$41="Sí", $J$41="Al instrumento de medición del Resultado de Aprendizaje"), $L$41 &amp; " - " &amp; $M$41 &amp; " - " &amp; $N$41, ""),
IF(AND($A$42="Intermedio", $Q$42="Sí", $J$42="Al instrumento de medición del Resultado de Aprendizaje"), $L$42 &amp; " - " &amp; $M$42 &amp; " - " &amp; $N$42, ""),
IF(AND($A$43="Intermedio", $Q$43="Sí", $J$43="Al instrumento de medición del Resultado de Aprendizaje"), $L$43 &amp; " - " &amp; $M$43 &amp; " - " &amp; $N$43, ""),
IF(AND($A$44="Intermedio", $Q$44="Sí", $J$44="Al instrumento de medición del Resultado de Aprendizaje"), $L$44 &amp; " - " &amp; $M$44 &amp; " - " &amp; $N$44, ""),
IF(AND($A$45="Intermedio", $Q$45="Sí", $J$45="Al instrumento de medición del Resultado de Aprendizaje"), $L$45 &amp; " - " &amp; $M$45 &amp; " - " &amp; $N$45, ""),
IF(AND($A$46="Intermedio", $Q$46="Sí", $J$46="Al instrumento de medición del Resultado de Aprendizaje"), $L$46 &amp; " - " &amp; $M$46 &amp; " - " &amp; $N$46, ""),
IF(AND($A$47="Intermedio", $Q$47="Sí", $J$47="Al instrumento de medición del Resultado de Aprendizaje"), $L$47 &amp; " - " &amp; $M$47 &amp; " - " &amp; $N$47, ""),
IF(AND($A$48="Intermedio", $Q$48="Sí", $J$48="Al instrumento de medición del Resultado de Aprendizaje"), $L$48 &amp; " - " &amp; $M$48 &amp; " - " &amp; $N$48, ""),
IF(AND($A$49="Intermedio", $Q$49="Sí", $J$49="Al instrumento de medición del Resultado de Aprendizaje"), $L$49 &amp; " - " &amp; $M$49 &amp; " - " &amp; $N$49, ""),
IF(AND($A$50="Intermedio", $Q$50="Sí", $J$50="Al instrumento de medición del Resultado de Aprendizaje"), $L$50 &amp; " - " &amp; $M$50 &amp; " - " &amp; $N$50, ""),
IF(AND($A$51="Intermedio", $Q$51="Sí", $J$51="Al instrumento de medición del Resultado de Aprendizaje"), $L$51 &amp; " - " &amp; $M$51 &amp; " - " &amp; $N$51, ""),
IF(AND($A$52="Intermedio", $Q$52="Sí", $J$52="Al instrumento de medición del Resultado de Aprendizaje"), $L$52 &amp; " - " &amp; $M$52 &amp; " - " &amp; $N$52, ""),
IF(AND($A$53="Intermedio", $Q$53="Sí", $J$53="Al instrumento de medición del Resultado de Aprendizaje"), $L$53 &amp; " - " &amp; $M$53 &amp; " - " &amp; $N$53, ""),
IF(AND($A$54="Intermedio", $Q$54="Sí", $J$54="Al instrumento de medición del Resultado de Aprendizaje"), $L$54 &amp; " - " &amp; $M$54 &amp; " - " &amp; $N$54, ""))</f>
        <v xml:space="preserve">• </v>
      </c>
    </row>
    <row r="8" spans="1:24" ht="63" customHeight="1" x14ac:dyDescent="0.25">
      <c r="B8" s="173" t="s">
        <v>77</v>
      </c>
      <c r="C8" s="174"/>
      <c r="D8" s="149" t="s">
        <v>43</v>
      </c>
      <c r="E8" s="149"/>
      <c r="F8" s="155" t="str">
        <f>"• " &amp; _xlfn.TEXTJOIN(CHAR(10) &amp; "• ", TRUE,
IF(C13="Avanzado", B13, ""),
IF(C16="Avanzado", B16, ""),
IF(C19="Avanzado", B19, ""),
IF(C22="Avanzado", B22, ""),
IF(C25="Avanzado", B25, ""),
IF(C28="Avanzado", B28, ""),
IF(C31="Avanzado", B31, ""),
IF(C34="Avanzado", B34, ""),
IF(C37="Avanzado", B37, ""),
IF(C40="Avanzado", B40, ""),
IF(C43="Avanzado", B43, ""),
IF(C46="Avanzado", B46, ""),
IF(C49="Avanzado", B49, ""),
IF(C52="Avanzado", B52, ""),
IF(C54="Avanzado", B54, ""))</f>
        <v xml:space="preserve">• </v>
      </c>
      <c r="G8" s="155"/>
      <c r="H8" s="155"/>
      <c r="I8" s="155"/>
      <c r="J8" s="155"/>
      <c r="K8" s="126" t="str">
        <f>IF(C13="Avanzado", E13,
IF(C16="Avanzado", E16,
IF(C19="Avanzado", E19,
IF(C22="Avanzado", E22,
IF(C25="Avanzado", E25,
IF(C28="Avanzado", E28,
IF(C31="Avanzado", E31,
IF(C34="Avanzado", E34,
IF(C37="Avanzado", E37,
IF(C40="Avanzado", E40,
IF(C43="Avanzado", E43,
IF(C46="Avanzado", E46,
IF(C49="Avanzado", E49,
IF(C52="Avanzado", E52,
IF(C54="Avanzado", E54, "")))))))))))))))</f>
        <v/>
      </c>
      <c r="L8" s="127"/>
      <c r="M8" s="127"/>
      <c r="N8" s="127"/>
      <c r="O8" s="127"/>
      <c r="P8" s="127"/>
      <c r="Q8" s="128"/>
      <c r="R8" s="52" t="str">
        <f>"• " &amp; _xlfn.TEXTJOIN(CHAR(10) &amp; "• ", TRUE,
IF(C13="Avanzado", F13, ""),
IF(C16="Avanzado", F16, ""),
IF(C19="Avanzado", F19, ""),
IF(C22="Avanzado", F22, ""),
IF(C25="Avanzado", F25, ""),
IF(C28="Avanzado", F28, ""),
IF(C31="Avanzado", F31, ""),
IF(C34="Avanzado", F34, ""),
IF(C37="Avanzado", F37, ""),
IF(C40="Avanzado", F40, ""),
IF(C43="Avanzado", F43, ""),
IF(C46="Avanzado", F46, ""),
IF(C49="Avanzado", F49, ""),
IF(C52="Avanzado", F52, ""),
IF(C54="Avanzado", F54, ""))</f>
        <v xml:space="preserve">• </v>
      </c>
      <c r="S8" s="52" t="str">
        <f>"• " &amp; _xlfn.TEXTJOIN(CHAR(10) &amp; "• ", TRUE,
IF(C13="Avanzado", D13, ""),
IF(C16="Avanzado", D16, ""),
IF(C19="Avanzado", D19, ""),
IF(C22="Avanzado", D22, ""),
IF(C25="Avanzado", D25, ""),
IF(C28="Avanzado", D28, ""),
IF(C31="Avanzado", D31, ""),
IF(C34="Avanzado", D34, ""),
IF(C37="Avanzado", D37, ""),
IF(C40="Avanzado", D40, ""),
IF(C43="Avanzado", D43, ""),
IF(C46="Avanzado", D46, ""),
IF(C49="Avanzado", D49, ""),
IF(C52="Avanzado", D52, ""),
IF(C54="Avanzado", D54, ""))</f>
        <v xml:space="preserve">• </v>
      </c>
      <c r="T8" s="53" t="str">
        <f>"• " &amp; _xlfn.TEXTJOIN(CHAR(10) &amp; "• ", TRUE,
IF(C13="Avanzado", G13, ""),
IF(C16="Avanzado", G16, ""),
IF(C19="Avanzado", G19, ""),
IF(C22="Avanzado", G22, ""),
IF(C25="Avanzado", G25, ""),
IF(C28="Avanzado", G28, ""),
IF(C31="Avanzado", G31, ""),
IF(C34="Avanzado", G34, ""),
IF(C37="Avanzado", G37, ""),
IF(C40="Avanzado", G40, ""),
IF(C43="Avanzado", G43, ""),
IF(C46="Avanzado", G46, ""),
IF(C49="Intermedio", G49, ""),
IF(C52="Intermedio", G52, ""),
IF(C54="Intermedio", G52, ""))</f>
        <v xml:space="preserve">• </v>
      </c>
      <c r="U8" s="52" t="str">
        <f>"• " &amp; _xlfn.TEXTJOIN(_xlfn.UNICHAR(10) &amp; "• ", TRUE,
IF(AND(A13="Avanzado", Q13="Sí"), P13, ""),
IF(AND(A14="Avanzado", Q14="Sí"), P14, ""),
IF(AND(A15="Avanzado", Q15="Sí"), P15, ""),
IF(AND(A16="Avanzado", Q16="Sí"), P16, ""),
IF(AND(A17="Avanzado", Q17="Sí"), P17, ""),
IF(AND(A18="Avanzado", Q18="Sí"), P18, ""),
IF(AND(A19="Avanzado", Q19="Sí"), P19, ""),
IF(AND(A20="Avanzado", Q20="Sí"), P20, ""),
IF(AND(A21="Avanzado", Q21="Sí"), P21, ""),
IF(AND(A22="Avanzado", Q22="Sí"), P22, ""),
IF(AND(A23="Avanzado", Q23="Sí"), P23, ""),
IF(AND(A24="Avanzado", Q24="Sí"), P24, ""),
IF(AND(A25="Avanzado", Q25="Sí"), P25, ""),
IF(AND(A26="Avanzado", Q26="Sí"), P26, ""),
IF(AND(A27="Avanzado", Q27="Sí"), P27, ""),
IF(AND(A28="Avanzado", Q28="Sí"), P28, ""),
IF(AND(A29="Avanzado", Q29="Sí"), P29, ""),
IF(AND(A30="Avanzado", Q30="Sí"), P30, ""),
IF(AND(A31="Avanzado", Q31="Sí"), P31, ""),
IF(AND(A32="Avanzado", Q32="Sí"), P32, ""),
IF(AND(A33="Avanzado", Q33="Sí"), P33, ""),
IF(AND(A34="Avanzado", Q34="Sí"), P34, ""),
IF(AND(A35="Avanzado", Q35="Sí"), P35, ""),
IF(AND(A36="Avanzado", Q36="Sí"), P36, ""),
IF(AND(A37="Avanzado", Q37="Sí"), P37, ""),
IF(AND(A38="Avanzado", Q38="Sí"), P38, ""),
IF(AND(A39="Avanzado", Q39="Sí"), P39, ""),
IF(AND(A40="Avanzado", Q40="Sí"), P40, ""),
IF(AND(A41="Avanzado", Q41="Sí"), P41, ""),
IF(AND(A42="Avanzado", Q42="Sí"), P42, ""),
IF(AND(A43="Avanzado", Q43="Sí"), P43, ""),
IF(AND(A44="Avanzado", Q44="Sí"), P44, ""),
IF(AND(A45="Avanzado", Q45="Sí"), P45, ""),
IF(AND(A46="Avanzado", Q46="Sí"), P46, ""),
IF(AND(A47="Avanzado", Q47="Sí"), P47, ""),
IF(AND(A48="Avanzado", Q48="Sí"), P48, ""),
IF(AND(A49="Avanzado", Q49="Sí"), P49, ""),
IF(AND(A50="Avanzado", Q50="Sí"), P50, ""),
IF(AND(A51="Avanzado", Q51="Sí"), P51, ""),
IF(AND(A52="Avanzado", Q52="Sí"), P52, ""),
IF(AND(A53="Avanzado", Q53="Sí"), P53, ""),
IF(AND(A54="Avanzado", Q54="Sí"), P54, "")
)</f>
        <v xml:space="preserve">• </v>
      </c>
      <c r="V8" s="52" t="str">
        <f>"• " &amp; _xlfn.TEXTJOIN(_xlfn.UNICHAR(10) &amp; "• ", TRUE,
IF(AND($A$13="Avanzado", $Q$13="Sí", $J$13="Al Resultado de Aprendizaje del curso"), $L$13 &amp; " - " &amp; $M$13 &amp; " - " &amp; $N$13, ""),
IF(AND($A$14="Avanzado", $Q$14="Sí", $J$14="Al Resultado de Aprendizaje del curso"), $L$14 &amp; " - " &amp; $M$14 &amp; " - " &amp; $N$14, ""),
IF(AND($A$15="Avanzado", $Q$15="Sí", $J$15="Al Resultado de Aprendizaje del curso"), $L$15 &amp; " - " &amp; $M$15 &amp; " - " &amp; $N$15, ""),
IF(AND($A$16="Avanzado", $Q$16="Sí", $J$16="Al Resultado de Aprendizaje del curso"), $L$16 &amp; " - " &amp; $M$16 &amp; " - " &amp; $N$16, ""),
IF(AND($A$17="Avanzado", $Q$17="Sí", $J$17="Al Resultado de Aprendizaje del curso"), $L$17 &amp; " - " &amp; $M$17 &amp; " - " &amp; $N$17, ""),
IF(AND($A$18="Avanzado", $Q$18="Sí", $J$18="Al Resultado de Aprendizaje del curso"), $L$18 &amp; " - " &amp; $M$18 &amp; " - " &amp; $N$18, ""),
IF(AND($A$19="Avanzado", $Q$19="Sí", $J$19="Al Resultado de Aprendizaje del curso"), $L$19 &amp; " - " &amp; $M$19 &amp; " - " &amp; $N$19, ""),
IF(AND($A$20="Avanzado", $Q$20="Sí", $J$20="Al Resultado de Aprendizaje del curso"), $L$20 &amp; " - " &amp; $M$20 &amp; " - " &amp; $N$20, ""),
IF(AND($A$21="Avanzado", $Q$21="Sí", $J$21="Al Resultado de Aprendizaje del curso"), $L$21 &amp; " - " &amp; $M$21 &amp; " - " &amp; $N$21, ""),
IF(AND($A$22="Avanzado", $Q$22="Sí", $J$22="Al Resultado de Aprendizaje del curso"), $L$22 &amp; " - " &amp; $M$22 &amp; " - " &amp; $N$22, ""),
IF(AND($A$23="Avanzado", $Q$23="Sí", $J$23="Al Resultado de Aprendizaje del curso"), $L$23 &amp; " - " &amp; $M$23 &amp; " - " &amp; $N$23, ""),
IF(AND($A$24="Avanzado", $Q$24="Sí", $J$24="Al Resultado de Aprendizaje del curso"), $L$24 &amp; " - " &amp; $M$24 &amp; " - " &amp; $N$24, ""),
IF(AND($A$25="Avanzado", $Q$25="Sí", $J$25="Al Resultado de Aprendizaje del curso"), $L$25 &amp; " - " &amp; $M$25 &amp; " - " &amp; $N$25, ""),
IF(AND($A$26="Avanzado", $Q$26="Sí", $J$26="Al Resultado de Aprendizaje del curso"), $L$26 &amp; " - " &amp; $M$26 &amp; " - " &amp; $N$26, ""),
IF(AND($A$27="Avanzado", $Q$27="Sí", $J$27="Al Resultado de Aprendizaje del curso"), $L$27 &amp; " - " &amp; $M$27 &amp; " - " &amp; $N$27, ""),
IF(AND($A$28="Avanzado", $Q$28="Sí", $J$28="Al Resultado de Aprendizaje del curso"), $L$28 &amp; " - " &amp; $M$28 &amp; " - " &amp; $N$28, ""),
IF(AND($A$29="Avanzado", $Q$29="Sí", $J$29="Al Resultado de Aprendizaje del curso"), $L$29 &amp; " - " &amp; $M$29 &amp; " - " &amp; $N$29, ""),
IF(AND($A$30="Avanzado", $Q$30="Sí", $J$30="Al Resultado de Aprendizaje del curso"), $L$30 &amp; " - " &amp; $M$30 &amp; " - " &amp; $N$30, ""),
IF(AND($A$31="Avanzado", $Q$31="Sí", $J$31="Al Resultado de Aprendizaje del curso"), $L$31 &amp; " - " &amp; $M$31 &amp; " - " &amp; $N$31, ""),
IF(AND($A$32="Avanzado", $Q$32="Sí", $J$32="Al Resultado de Aprendizaje del curso"), $L$32 &amp; " - " &amp; $M$32 &amp; " - " &amp; $N$32, ""),
IF(AND($A$33="Avanzado", $Q$33="Sí", $J$33="Al Resultado de Aprendizaje del curso"), $L$33 &amp; " - " &amp; $M$33 &amp; " - " &amp; $N$33, ""),
IF(AND($A$34="Avanzado", $Q$34="Sí", $J$34="Al Resultado de Aprendizaje del curso"), $L$34 &amp; " - " &amp; $M$34 &amp; " - " &amp; $N$34, ""),
IF(AND($A$35="Avanzado", $Q$35="Sí", $J$35="Al Resultado de Aprendizaje del curso"), $L$35 &amp; " - " &amp; $M$35 &amp; " - " &amp; $N$35, ""),
IF(AND($A$36="Avanzado", $Q$36="Sí", $J$36="Al Resultado de Aprendizaje del curso"), $L$36 &amp; " - " &amp; $M$36 &amp; " - " &amp; $N$36, ""),
IF(AND($A$37="Avanzado", $Q$37="Sí", $J$37="Al Resultado de Aprendizaje del curso"), $L$37 &amp; " - " &amp; $M$37 &amp; " - " &amp; $N$37, ""),
IF(AND($A$38="Avanzado", $Q$38="Sí", $J$38="Al Resultado de Aprendizaje del curso"), $L$38 &amp; " - " &amp; $M$38 &amp; " - " &amp; $N$38, ""),
IF(AND($A$39="Avanzado", $Q$39="Sí", $J$39="Al Resultado de Aprendizaje del curso"), $L$39 &amp; " - " &amp; $M$39 &amp; " - " &amp; $N$39, ""),
IF(AND($A$40="Avanzado", $Q$40="Sí", $J$40="Al Resultado de Aprendizaje del curso"), $L$40 &amp; " - " &amp; $M$40 &amp; " - " &amp; $N$40, ""),
IF(AND($A$41="Avanzado", $Q$41="Sí", $J$41="Al Resultado de Aprendizaje del curso"), $L$41 &amp; " - " &amp; $M$41 &amp; " - " &amp; $N$41, ""),
IF(AND($A$42="Avanzado", $Q$42="Sí", $J$42="Al Resultado de Aprendizaje del curso"), $L$42 &amp; " - " &amp; $M$42 &amp; " - " &amp; $N$42, ""),
IF(AND($A$43="Avanzado", $Q$43="Sí", $J$43="Al Resultado de Aprendizaje del curso"), $L$43 &amp; " - " &amp; $M$43 &amp; " - " &amp; $N$43, ""),
IF(AND($A$44="Avanzado", $Q$44="Sí", $J$44="Al Resultado de Aprendizaje del curso"), $L$44 &amp; " - " &amp; $M$44 &amp; " - " &amp; $N$44, ""),
IF(AND($A$45="Avanzado", $Q$45="Sí", $J$45="Al Resultado de Aprendizaje del curso"), $L$45 &amp; " - " &amp; $M$45 &amp; " - " &amp; $N$45, ""),
IF(AND($A$46="Avanzado", $Q$46="Sí", $J$46="Al Resultado de Aprendizaje del curso"), $L$46 &amp; " - " &amp; $M$46 &amp; " - " &amp; $N$46, ""),
IF(AND($A$47="Avanzado", $Q$47="Sí", $J$47="Al Resultado de Aprendizaje del curso"), $L$47 &amp; " - " &amp; $M$47 &amp; " - " &amp; $N$47, ""),
IF(AND($A$48="Avanzado", $Q$48="Sí", $J$48="Al Resultado de Aprendizaje del curso"), $L$48 &amp; " - " &amp; $M$48 &amp; " - " &amp; $N$48, ""),
IF(AND($A$49="Avanzado", $Q$49="Sí", $J$49="Al Resultado de Aprendizaje del curso"), $L$49 &amp; " - " &amp; $M$49 &amp; " - " &amp; $N$49, ""),
IF(AND($A$50="Avanzado", $Q$50="Sí", $J$50="Al Resultado de Aprendizaje del curso"), $L$50 &amp; " - " &amp; $M$50 &amp; " - " &amp; $N$50, ""),
IF(AND($A$51="Avanzado", $Q$51="Sí", $J$51="Al Resultado de Aprendizaje del curso"), $L$51 &amp; " - " &amp; $M$51 &amp; " - " &amp; $N$51, ""),
IF(AND($A$52="Avanzado", $Q$52="Sí", $J$52="Al Resultado de Aprendizaje del curso"), $L$52 &amp; " - " &amp; $M$52 &amp; " - " &amp; $N$52, ""),
IF(AND($A$53="Avanzado", $Q$53="Sí", $J$53="Al Resultado de Aprendizaje del curso"), $L$53 &amp; " - " &amp; $M$53 &amp; " - " &amp; $N$53, ""),
IF(AND($A$54="Avanzado", $Q$54="Sí", $J$54="Al Resultado de Aprendizaje del curso"), $L$54 &amp; " - " &amp; $M$54 &amp; " - " &amp; $N$54, "")
)</f>
        <v xml:space="preserve">• </v>
      </c>
      <c r="W8" s="54" t="str">
        <f>"• " &amp; _xlfn.TEXTJOIN(_xlfn.UNICHAR(10) &amp; "• ", TRUE,
IF(AND($A$13="Avanzado", $Q$13="Sí", $J$13="Al Resultado de Aprendizaje de la carrera/programa"), $L$13 &amp; " - " &amp; $M$13 &amp; " - " &amp; $N$13, ""),
IF(AND($A$14="Avanzado", $Q$14="Sí", $J$14="Al Resultado de Aprendizaje de la carrera/programa"), $L$14 &amp; " - " &amp; $M$14 &amp; " - " &amp; $N$14, ""),
IF(AND($A$15="Avanzado", $Q$15="Sí", $J$15="Al Resultado de Aprendizaje de la carrera/programa"), $L$15 &amp; " - " &amp; $M$15 &amp; " - " &amp; $N$15, ""),
IF(AND($A$16="Avanzado", $Q$16="Sí", $J$16="Al Resultado de Aprendizaje de la carrera/programa"), $L$16 &amp; " - " &amp; $M$16 &amp; " - " &amp; $N$16, ""),
IF(AND($A$17="Avanzado", $Q$17="Sí", $J$17="Al Resultado de Aprendizaje de la carrera/programa"), $L$17 &amp; " - " &amp; $M$17 &amp; " - " &amp; $N$17, ""),
IF(AND($A$18="Avanzado", $Q$18="Sí", $J$18="Al Resultado de Aprendizaje de la carrera/programa"), $L$18 &amp; " - " &amp; $M$18 &amp; " - " &amp; $N$18, ""),
IF(AND($A$19="Avanzado", $Q$19="Sí", $J$19="Al Resultado de Aprendizaje de la carrera/programa"), $L$19 &amp; " - " &amp; $M$19 &amp; " - " &amp; $N$19, ""),
IF(AND($A$20="Avanzado", $Q$20="Sí", $J$20="Al Resultado de Aprendizaje de la carrera/programa"), $L$20 &amp; " - " &amp; $M$20 &amp; " - " &amp; $N$20, ""),
IF(AND($A$21="Avanzado", $Q$21="Sí", $J$21="Al Resultado de Aprendizaje de la carrera/programa"), $L$21 &amp; " - " &amp; $M$21 &amp; " - " &amp; $N$21, ""),
IF(AND($A$22="Avanzado", $Q$22="Sí", $J$22="Al Resultado de Aprendizaje de la carrera/programa"), $L$22 &amp; " - " &amp; $M$22 &amp; " - " &amp; $N$22, ""),
IF(AND($A$23="Avanzado", $Q$23="Sí", $J$23="Al Resultado de Aprendizaje de la carrera/programa"), $L$23 &amp; " - " &amp; $M$23 &amp; " - " &amp; $N$23, ""),
IF(AND($A$24="Avanzado", $Q$24="Sí", $J$24="Al Resultado de Aprendizaje de la carrera/programa"), $L$24 &amp; " - " &amp; $M$24 &amp; " - " &amp; $N$24, ""),
IF(AND($A$25="Avanzado", $Q$25="Sí", $J$25="Al Resultado de Aprendizaje de la carrera/programa"), $L$25 &amp; " - " &amp; $M$25 &amp; " - " &amp; $N$25, ""),
IF(AND($A$26="Avanzado", $Q$26="Sí", $J$26="Al Resultado de Aprendizaje de la carrera/programa"), $L$26 &amp; " - " &amp; $M$26 &amp; " - " &amp; $N$26, ""),
IF(AND($A$27="Avanzado", $Q$27="Sí", $J$27="Al Resultado de Aprendizaje de la carrera/programa"), $L$27 &amp; " - " &amp; $M$27 &amp; " - " &amp; $N$27, ""),
IF(AND($A$28="Avanzado", $Q$28="Sí", $J$28="Al Resultado de Aprendizaje de la carrera/programa"), $L$28 &amp; " - " &amp; $M$28 &amp; " - " &amp; $N$28, ""),
IF(AND($A$29="Avanzado", $Q$29="Sí", $J$29="Al Resultado de Aprendizaje de la carrera/programa"), $L$29 &amp; " - " &amp; $M$29 &amp; " - " &amp; $N$29, ""),
IF(AND($A$30="Avanzado", $Q$30="Sí", $J$30="Al Resultado de Aprendizaje de la carrera/programa"), $L$30 &amp; " - " &amp; $M$30 &amp; " - " &amp; $N$30, ""),
IF(AND($A$31="Avanzado", $Q$31="Sí", $J$31="Al Resultado de Aprendizaje de la carrera/programa"), $L$31 &amp; " - " &amp; $M$31 &amp; " - " &amp; $N$31, ""),
IF(AND($A$32="Avanzado", $Q$32="Sí", $J$32="Al Resultado de Aprendizaje de la carrera/programa"), $L$32 &amp; " - " &amp; $M$32 &amp; " - " &amp; $N$32, ""),
IF(AND($A$33="Avanzado", $Q$33="Sí", $J$33="Al Resultado de Aprendizaje de la carrera/programa"), $L$33 &amp; " - " &amp; $M$33 &amp; " - " &amp; $N$33, ""),
IF(AND($A$34="Avanzado", $Q$34="Sí", $J$34="Al Resultado de Aprendizaje de la carrera/programa"), $L$34 &amp; " - " &amp; $M$34 &amp; " - " &amp; $N$34, ""),
IF(AND($A$35="Avanzado", $Q$35="Sí", $J$35="Al Resultado de Aprendizaje de la carrera/programa"), $L$35 &amp; " - " &amp; $M$35 &amp; " - " &amp; $N$35, ""),
IF(AND($A$36="Avanzado", $Q$36="Sí", $J$36="Al Resultado de Aprendizaje de la carrera/programa"), $L$36 &amp; " - " &amp; $M$36 &amp; " - " &amp; $N$36, ""),
IF(AND($A$37="Avanzado", $Q$37="Sí", $J$37="Al Resultado de Aprendizaje de la carrera/programa"), $L$37 &amp; " - " &amp; $M$37 &amp; " - " &amp; $N$37, ""),
IF(AND($A$38="Avanzado", $Q$38="Sí", $J$38="Al Resultado de Aprendizaje de la carrera/programa"), $L$38 &amp; " - " &amp; $M$38 &amp; " - " &amp; $N$38, ""),
IF(AND($A$39="Avanzado", $Q$39="Sí", $J$39="Al Resultado de Aprendizaje de la carrera/programa"), $L$39 &amp; " - " &amp; $M$39 &amp; " - " &amp; $N$39, ""),
IF(AND($A$40="Avanzado", $Q$40="Sí", $J$40="Al Resultado de Aprendizaje de la carrera/programa"), $L$40 &amp; " - " &amp; $M$40 &amp; " - " &amp; $N$40, ""),
IF(AND($A$41="Avanzado", $Q$41="Sí", $J$41="Al Resultado de Aprendizaje de la carrera/programa"), $L$41 &amp; " - " &amp; $M$41 &amp; " - " &amp; $N$41, ""),
IF(AND($A$42="Avanzado", $Q$42="Sí", $J$42="Al Resultado de Aprendizaje de la carrera/programa"), $L$42 &amp; " - " &amp; $M$42 &amp; " - " &amp; $N$42, ""),
IF(AND($A$43="Avanzado", $Q$43="Sí", $J$43="Al Resultado de Aprendizaje de la carrera/programa"), $L$43 &amp; " - " &amp; $M$43 &amp; " - " &amp; $N$43, ""),
IF(AND($A$44="Avanzado", $Q$44="Sí", $J$44="Al Resultado de Aprendizaje de la carrera/programa"), $L$44 &amp; " - " &amp; $M$44 &amp; " - " &amp; $N$44, ""),
IF(AND($A$45="Avanzado", $Q$45="Sí", $J$45="Al Resultado de Aprendizaje de la carrera/programa"), $L$45 &amp; " - " &amp; $M$45 &amp; " - " &amp; $N$45, ""),
IF(AND($A$46="Avanzado", $Q$46="Sí", $J$46="Al Resultado de Aprendizaje de la carrera/programa"), $L$46 &amp; " - " &amp; $M$46 &amp; " - " &amp; $N$46, ""),
IF(AND($A$47="Avanzado", $Q$47="Sí", $J$47="Al Resultado de Aprendizaje de la carrera/programa"), $L$47 &amp; " - " &amp; $M$47 &amp; " - " &amp; $N$47, ""),
IF(AND($A$48="Avanzado", $Q$48="Sí", $J$48="Al Resultado de Aprendizaje de la carrera/programa"), $L$48 &amp; " - " &amp; $M$48 &amp; " - " &amp; $N$48, ""),
IF(AND($A$49="Avanzado", $Q$49="Sí", $J$49="Al Resultado de Aprendizaje de la carrera/programa"), $L$49 &amp; " - " &amp; $M$49 &amp; " - " &amp; $N$49, ""),
IF(AND($A$50="Avanzado", $Q$50="Sí", $J$50="Al Resultado de Aprendizaje de la carrera/programa"), $L$50 &amp; " - " &amp; $M$50 &amp; " - " &amp; $N$50, ""),
IF(AND($A$51="Avanzado", $Q$51="Sí", $J$51="Al Resultado de Aprendizaje de la carrera/programa"), $L$51 &amp; " - " &amp; $M$51 &amp; " - " &amp; $N$51, ""),
IF(AND($A$52="Avanzado", $Q$52="Sí", $J$52="Al Resultado de Aprendizaje de la carrera/programa"), $L$52 &amp; " - " &amp; $M$52 &amp; " - " &amp; $N$52, ""),
IF(AND($A$53="Avanzado", $Q$53="Sí", $J$53="Al Resultado de Aprendizaje de la carrera/programa"), $L$53 &amp; " - " &amp; $M$53 &amp; " - " &amp; $N$53, ""),
IF(AND($A$54="Avanzado", $Q$54="Sí", $J$54="Al Resultado de Aprendizaje de la carrera/programa"), $L$54 &amp; " - " &amp; $M$54 &amp; " - " &amp; $N$54, ""))</f>
        <v xml:space="preserve">• </v>
      </c>
      <c r="X8" s="55" t="str">
        <f>"• "&amp;_xlfn.TEXTJOIN(_xlfn.UNICHAR(10)&amp;"• ",TRUE,
IF(AND($A$13="Avanzado",$Q$13="Sí",$J$13="Al instrumento de medición del Resultado de Aprendizaje"),$L$13&amp;" - "&amp;$M$13&amp;" - "&amp;$N$13,""),
IF(AND($A$14="Avanzado",$Q$14="Sí",$J$14="Al instrumento de medición del Resultado de Aprendizaje"),$L$14&amp;" - "&amp;$M$14&amp;" - "&amp;$N$14,""),
IF(AND($A$15="Avanzado",$Q$15="Sí",$J$15="Al instrumento de medición del Resultado de Aprendizaje"),$L$15&amp;" - "&amp;$M$15&amp;" - "&amp;$N$15,""),
IF(AND($A$16="Avanzado",$Q$16="Sí",$J$16="Al instrumento de medición del Resultado de Aprendizaje"),$L$16&amp;" - "&amp;$M$16&amp;" - "&amp;$N$16,""),
IF(AND($A$17="Avanzado",$Q$17="Sí",$J$17="Al instrumento de medición del Resultado de Aprendizaje"),$L$17&amp;" - "&amp;$M$17&amp;" - "&amp;$N$17,""),
IF(AND($A$18="Avanzado",$Q$18="Sí",$J$18="Al instrumento de medición del Resultado de Aprendizaje"),$L$18&amp;" - "&amp;$M$18&amp;" - "&amp;$N$18,""),
IF(AND($A$19="Avanzado",$Q$19="Sí",$J$19="Al instrumento de medición del Resultado de Aprendizaje"),$L$19&amp;" - "&amp;$M$19&amp;" - "&amp;$N$19,""),
IF(AND($A$20="Avanzado",$Q$20="Sí",$J$20="Al instrumento de medición del Resultado de Aprendizaje"),$L$20&amp;" - "&amp;$M$20&amp;" - "&amp;$N$20,""),
IF(AND($A$21="Avanzado",$Q$21="Sí",$J$21="Al instrumento de medición del Resultado de Aprendizaje"),$L$21&amp;" - "&amp;$M$21&amp;" - "&amp;$N$21,""),
IF(AND($A$22="Avanzado",$Q$22="Sí",$J$22="Al instrumento de medición del Resultado de Aprendizaje"),$L$22&amp;" - "&amp;$M$22&amp;" - "&amp;$N$22,""),
IF(AND($A$23="Avanzado",$Q$23="Sí",$J$23="Al instrumento de medición del Resultado de Aprendizaje"),$L$23&amp;" - "&amp;$M$23&amp;" - "&amp;$N$23,""),
IF(AND($A$24="Avanzado",$Q$24="Sí",$J$24="Al instrumento de medición del Resultado de Aprendizaje"),$L$24&amp;" - "&amp;$M$24&amp;" - "&amp;$N$24,""),
IF(AND($A$25="Avanzado",$Q$25="Sí",$J$25="Al instrumento de medición del Resultado de Aprendizaje"),$L$25&amp;" - "&amp;$M$25&amp;" - "&amp;$N$25,""),
IF(AND($A$26="Avanzado",$Q$26="Sí",$J$26="Al instrumento de medición del Resultado de Aprendizaje"),$L$26&amp;" - "&amp;$M$26&amp;" - "&amp;$N$26,""),
IF(AND($A$27="Avanzado",$Q$27="Sí",$J$27="Al instrumento de medición del Resultado de Aprendizaje"),$L$27&amp;" - "&amp;$M$27&amp;" - "&amp;$N$27,""),
IF(AND($A$28="Avanzado",$Q$28="Sí",$J$28="Al instrumento de medición del Resultado de Aprendizaje"),$L$28&amp;" - "&amp;$M$28&amp;" - "&amp;$N$28,""),
IF(AND($A$29="Avanzado",$Q$29="Sí",$J$29="Al instrumento de medición del Resultado de Aprendizaje"),$L$29&amp;" - "&amp;$M$29&amp;" - "&amp;$N$29,""),
IF(AND($A$30="Avanzado",$Q$30="Sí",$J$30="Al instrumento de medición del Resultado de Aprendizaje"),$L$30&amp;" - "&amp;$M$30&amp;" - "&amp;$N$30,""),
IF(AND($A$31="Avanzado",$Q$31="Sí",$J$31="Al instrumento de medición del Resultado de Aprendizaje"),$L$31&amp;" - "&amp;$M$31&amp;" - "&amp;$N$31,""),
IF(AND($A$32="Avanzado",$Q$32="Sí",$J$32="Al instrumento de medición del Resultado de Aprendizaje"),$L$32&amp;" - "&amp;$M$32&amp;" - "&amp;$N$32,""),
IF(AND($A$33="Avanzado",$Q$33="Sí",$J$33="Al instrumento de medición del Resultado de Aprendizaje"),$L$33&amp;" - "&amp;$M$33&amp;" - "&amp;$N$33,""),
IF(AND($A$34="Avanzado",$Q$34="Sí",$J$34="Al instrumento de medición del Resultado de Aprendizaje"),$L$34&amp;" - "&amp;$M$34&amp;" - "&amp;$N$34,""),
IF(AND($A$35="Avanzado",$Q$35="Sí",$J$35="Al instrumento de medición del Resultado de Aprendizaje"),$L$35&amp;" - "&amp;$M$35&amp;" - "&amp;$N$35,""),
IF(AND($A$36="Avanzado",$Q$36="Sí",$J$36="Al instrumento de medición del Resultado de Aprendizaje"),$L$36&amp;" - "&amp;$M$36&amp;" - "&amp;$N$36,""),
IF(AND($A$37="Avanzado",$Q$37="Sí",$J$37="Al instrumento de medición del Resultado de Aprendizaje"),$L$37&amp;" - "&amp;$M$37&amp;" - "&amp;$N$37,""),
IF(AND($A$38="Avanzado",$Q$38="Sí",$J$38="Al instrumento de medición del Resultado de Aprendizaje"),$L$38&amp;" - "&amp;$M$38&amp;" - "&amp;$N$38,""),
IF(AND($A$39="Avanzado",$Q$39="Sí",$J$39="Al instrumento de medición del Resultado de Aprendizaje"),$L$39&amp;" - "&amp;$M$39&amp;" - "&amp;$N$39,""),
IF(AND($A$40="Avanzado",$Q$40="Sí",$J$40="Al instrumento de medición del Resultado de Aprendizaje"),$L$40&amp;" - "&amp;$M$40&amp;" - "&amp;$N$40,""),
IF(AND($A$41="Avanzado",$Q$41="Sí",$J$41="Al instrumento de medición del Resultado de Aprendizaje"),$L$41&amp;" - "&amp;$M$41&amp;" - "&amp;$N$41,""),
IF(AND($A$42="Avanzado",$Q$42="Sí",$J$42="Al instrumento de medición del Resultado de Aprendizaje"),$L$42&amp;" - "&amp;$M$42&amp;" - "&amp;$N$42,""),
IF(AND($A$43="Avanzado",$Q$43="Sí",$J$43="Al instrumento de medición del Resultado de Aprendizaje"),$L$43&amp;" - "&amp;$M$43&amp;" - "&amp;$N$43,""),
IF(AND($A$44="Avanzado",$Q$44="Sí",$J$44="Al instrumento de medición del Resultado de Aprendizaje"),$L$44&amp;" - "&amp;$M$44&amp;" - "&amp;$N$44,""),
IF(AND($A$45="Avanzado",$Q$45="Sí",$J$45="Al instrumento de medición del Resultado de Aprendizaje"),$L$45&amp;" - "&amp;$M$45&amp;" - "&amp;$N$45,""),
IF(AND($A$46="Avanzado",$Q$46="Sí",$J$46="Al instrumento de medición del Resultado de Aprendizaje"),$L$46&amp;" - "&amp;$M$46&amp;" - "&amp;$N$46,""),
IF(AND($A$47="Avanzado",$Q$47="Sí",$J$47="Al instrumento de medición del Resultado de Aprendizaje"),$L$47&amp;" - "&amp;$M$47&amp;" - "&amp;$N$47,""),
IF(AND($A$48="Avanzado",$Q$48="Sí",$J$48="Al instrumento de medición del Resultado de Aprendizaje"),$L$48&amp;" - "&amp;$M$48&amp;" - "&amp;$N$48,""),
IF(AND($A$49="Avanzado",$Q$49="Sí",$J$49="Al instrumento de medición del Resultado de Aprendizaje"),$L$49&amp;" - "&amp;$M$49&amp;" - "&amp;$N$49,""),
IF(AND($A$50="Avanzado",$Q$50="Sí",$J$50="Al instrumento de medición del Resultado de Aprendizaje"),$L$50&amp;" - "&amp;$M$50&amp;" - "&amp;$N$50,""),
IF(AND($A$51="Avanzado",$Q$51="Sí",$J$51="Al instrumento de medición del Resultado de Aprendizaje"),$L$51&amp;" - "&amp;$M$51&amp;" - "&amp;$N$51,""),
IF(AND($A$52="Avanzado",$Q$52="Sí",$J$52="Al instrumento de medición del Resultado de Aprendizaje"),$L$52&amp;" - "&amp;$M$52&amp;" - "&amp;$N$52,""),
IF(AND($A$53="Avanzado",$Q$53="Sí",$J$53="Al instrumento de medición del Resultado de Aprendizaje"),$L$53&amp;" - "&amp;$M$53&amp;" - "&amp;$N$53,""),
IF(AND($A$54="Avanzado",$Q$54="Sí",$J$54="Al instrumento de medición del Resultado de Aprendizaje"),$L$54&amp;" - "&amp;$M$54&amp;" - "&amp;$N$54,"")
)</f>
        <v xml:space="preserve">• </v>
      </c>
    </row>
    <row r="9" spans="1:24" x14ac:dyDescent="0.2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</row>
    <row r="10" spans="1:24" x14ac:dyDescent="0.25">
      <c r="D10" s="57"/>
      <c r="K10" s="151"/>
      <c r="L10" s="151"/>
      <c r="M10" s="151"/>
      <c r="N10" s="151"/>
      <c r="O10" s="151"/>
    </row>
    <row r="11" spans="1:24" ht="53.45" customHeight="1" x14ac:dyDescent="0.25">
      <c r="B11" s="167" t="s">
        <v>15</v>
      </c>
      <c r="C11" s="150" t="s">
        <v>16</v>
      </c>
      <c r="D11" s="150" t="s">
        <v>4</v>
      </c>
      <c r="E11" s="112" t="s">
        <v>17</v>
      </c>
      <c r="F11" s="112" t="s">
        <v>18</v>
      </c>
      <c r="G11" s="150" t="s">
        <v>19</v>
      </c>
      <c r="H11" s="150" t="s">
        <v>20</v>
      </c>
      <c r="I11" s="150" t="s">
        <v>81</v>
      </c>
      <c r="J11" s="152" t="s">
        <v>35</v>
      </c>
      <c r="K11" s="153"/>
      <c r="L11" s="153"/>
      <c r="M11" s="153"/>
      <c r="N11" s="153"/>
      <c r="O11" s="154"/>
      <c r="P11" s="150" t="s">
        <v>22</v>
      </c>
      <c r="Q11" s="150" t="s">
        <v>55</v>
      </c>
    </row>
    <row r="12" spans="1:24" ht="74.099999999999994" customHeight="1" x14ac:dyDescent="0.25">
      <c r="B12" s="168"/>
      <c r="C12" s="150"/>
      <c r="D12" s="150"/>
      <c r="E12" s="148"/>
      <c r="F12" s="148"/>
      <c r="G12" s="150"/>
      <c r="H12" s="150"/>
      <c r="I12" s="150"/>
      <c r="J12" s="60" t="s">
        <v>21</v>
      </c>
      <c r="K12" s="60" t="s">
        <v>67</v>
      </c>
      <c r="L12" s="60" t="s">
        <v>63</v>
      </c>
      <c r="M12" s="60" t="s">
        <v>64</v>
      </c>
      <c r="N12" s="61" t="s">
        <v>65</v>
      </c>
      <c r="O12" s="61" t="s">
        <v>66</v>
      </c>
      <c r="P12" s="150"/>
      <c r="Q12" s="150"/>
    </row>
    <row r="13" spans="1:24" ht="50.1" customHeight="1" x14ac:dyDescent="0.25">
      <c r="A13" s="32" t="str">
        <f>C13</f>
        <v/>
      </c>
      <c r="B13" s="133" t="str">
        <f>IF(OR(ISBLANK('1. Tabulación de datos'!C11), '1. Tabulación de datos'!C11=""), "", '1. Tabulación de datos'!C11)</f>
        <v/>
      </c>
      <c r="C13" s="133" t="str">
        <f>IF(OR(ISBLANK('1. Tabulación de datos'!E11), '1. Tabulación de datos'!E11=""), "", '1. Tabulación de datos'!E11)</f>
        <v/>
      </c>
      <c r="D13" s="133" t="str">
        <f>IF(OR(ISBLANK('1. Tabulación de datos'!F11), '1. Tabulación de datos'!F11=""), "", '1. Tabulación de datos'!F11)</f>
        <v/>
      </c>
      <c r="E13" s="136" t="str">
        <f>IF(OR(ISBLANK('1. Tabulación de datos'!H11), '1. Tabulación de datos'!H11=""), "", '1. Tabulación de datos'!H11)</f>
        <v/>
      </c>
      <c r="F13" s="133" t="str">
        <f>IF(OR(ISBLANK('1. Tabulación de datos'!G11), '1. Tabulación de datos'!G11=""), "", '1. Tabulación de datos'!G11)</f>
        <v/>
      </c>
      <c r="G13" s="131"/>
      <c r="H13" s="143" t="str">
        <f>IF(OR(ISBLANK('1. Tabulación de datos'!N11), '1. Tabulación de datos'!N11=""), "", '1. Tabulación de datos'!N11)</f>
        <v/>
      </c>
      <c r="I13" s="129" t="str">
        <f>IF(OR(E13="", H13=""), "", IF(E13 &lt;= H13, "Sí", "No"))</f>
        <v/>
      </c>
      <c r="J13" s="19" t="s">
        <v>68</v>
      </c>
      <c r="K13" s="16"/>
      <c r="L13" s="28"/>
      <c r="M13" s="28"/>
      <c r="N13" s="18"/>
      <c r="O13" s="18"/>
      <c r="P13" s="18"/>
      <c r="Q13" s="18"/>
    </row>
    <row r="14" spans="1:24" ht="50.1" customHeight="1" x14ac:dyDescent="0.25">
      <c r="A14" s="32" t="str">
        <f>C13</f>
        <v/>
      </c>
      <c r="B14" s="134"/>
      <c r="C14" s="134"/>
      <c r="D14" s="134"/>
      <c r="E14" s="137"/>
      <c r="F14" s="134"/>
      <c r="G14" s="131"/>
      <c r="H14" s="143"/>
      <c r="I14" s="129"/>
      <c r="J14" s="19" t="s">
        <v>69</v>
      </c>
      <c r="K14" s="16"/>
      <c r="L14" s="28"/>
      <c r="M14" s="28"/>
      <c r="N14" s="28"/>
      <c r="O14" s="28"/>
      <c r="P14" s="28"/>
      <c r="Q14" s="17"/>
    </row>
    <row r="15" spans="1:24" ht="50.1" customHeight="1" x14ac:dyDescent="0.25">
      <c r="A15" s="32" t="str">
        <f>C13</f>
        <v/>
      </c>
      <c r="B15" s="135"/>
      <c r="C15" s="135"/>
      <c r="D15" s="135"/>
      <c r="E15" s="138"/>
      <c r="F15" s="135"/>
      <c r="G15" s="132"/>
      <c r="H15" s="144"/>
      <c r="I15" s="129"/>
      <c r="J15" s="19" t="s">
        <v>70</v>
      </c>
      <c r="K15" s="16"/>
      <c r="L15" s="28"/>
      <c r="M15" s="28"/>
      <c r="N15" s="28"/>
      <c r="O15" s="28"/>
      <c r="P15" s="28"/>
      <c r="Q15" s="17"/>
    </row>
    <row r="16" spans="1:24" ht="50.1" customHeight="1" x14ac:dyDescent="0.25">
      <c r="A16" s="32" t="str">
        <f>C16</f>
        <v/>
      </c>
      <c r="B16" s="133" t="str">
        <f>IF(OR(ISBLANK('1. Tabulación de datos'!C15), '1. Tabulación de datos'!C15=""), "", '1. Tabulación de datos'!C15)</f>
        <v/>
      </c>
      <c r="C16" s="133" t="str">
        <f>IF(OR(ISBLANK('1. Tabulación de datos'!E15), '1. Tabulación de datos'!E15=""), "", '1. Tabulación de datos'!E15)</f>
        <v/>
      </c>
      <c r="D16" s="133" t="str">
        <f>IF(OR(ISBLANK('1. Tabulación de datos'!F15), '1. Tabulación de datos'!F15=""), "", '1. Tabulación de datos'!F15)</f>
        <v/>
      </c>
      <c r="E16" s="139" t="str">
        <f>IF(OR(ISBLANK('1. Tabulación de datos'!H15), '1. Tabulación de datos'!H15=""), "", '1. Tabulación de datos'!H15)</f>
        <v/>
      </c>
      <c r="F16" s="142" t="str">
        <f>IF(OR(ISBLANK('1. Tabulación de datos'!G15), '1. Tabulación de datos'!G15=""), "", '1. Tabulación de datos'!G15)</f>
        <v/>
      </c>
      <c r="G16" s="130"/>
      <c r="H16" s="143" t="str">
        <f>IF(OR(ISBLANK('1. Tabulación de datos'!N15), '1. Tabulación de datos'!N15=""), "", '1. Tabulación de datos'!N15)</f>
        <v/>
      </c>
      <c r="I16" s="129" t="str">
        <f t="shared" ref="I16" si="0">IF(OR(E16="", H16=""), "", IF(E16 &lt;= H16, "Sí", "No"))</f>
        <v/>
      </c>
      <c r="J16" s="19" t="s">
        <v>68</v>
      </c>
      <c r="K16" s="16"/>
      <c r="L16" s="28"/>
      <c r="M16" s="28"/>
      <c r="N16" s="28"/>
      <c r="O16" s="28"/>
      <c r="P16" s="28"/>
      <c r="Q16" s="17"/>
    </row>
    <row r="17" spans="1:38" ht="50.1" customHeight="1" x14ac:dyDescent="0.25">
      <c r="A17" s="32" t="str">
        <f>C16</f>
        <v/>
      </c>
      <c r="B17" s="134"/>
      <c r="C17" s="134"/>
      <c r="D17" s="134"/>
      <c r="E17" s="140"/>
      <c r="F17" s="143"/>
      <c r="G17" s="131"/>
      <c r="H17" s="143"/>
      <c r="I17" s="129"/>
      <c r="J17" s="19" t="s">
        <v>69</v>
      </c>
      <c r="K17" s="16"/>
      <c r="L17" s="28"/>
      <c r="M17" s="28"/>
      <c r="N17" s="28"/>
      <c r="O17" s="28"/>
      <c r="P17" s="28"/>
      <c r="Q17" s="17"/>
    </row>
    <row r="18" spans="1:38" ht="50.1" customHeight="1" x14ac:dyDescent="0.25">
      <c r="A18" s="32" t="str">
        <f>C16</f>
        <v/>
      </c>
      <c r="B18" s="135"/>
      <c r="C18" s="135"/>
      <c r="D18" s="135"/>
      <c r="E18" s="141"/>
      <c r="F18" s="144"/>
      <c r="G18" s="132"/>
      <c r="H18" s="144"/>
      <c r="I18" s="129"/>
      <c r="J18" s="19" t="s">
        <v>70</v>
      </c>
      <c r="K18" s="16"/>
      <c r="L18" s="28"/>
      <c r="M18" s="28"/>
      <c r="N18" s="28"/>
      <c r="O18" s="28"/>
      <c r="P18" s="28"/>
      <c r="Q18" s="17"/>
      <c r="AF18" s="58"/>
      <c r="AG18" s="58"/>
      <c r="AH18" s="58"/>
      <c r="AI18" s="58"/>
      <c r="AJ18" s="58"/>
      <c r="AK18" s="58"/>
      <c r="AL18" s="58"/>
    </row>
    <row r="19" spans="1:38" ht="50.1" customHeight="1" x14ac:dyDescent="0.25">
      <c r="A19" s="32" t="str">
        <f t="shared" ref="A19" si="1">C19</f>
        <v/>
      </c>
      <c r="B19" s="133" t="str">
        <f>IF(OR(ISBLANK('1. Tabulación de datos'!C19), '1. Tabulación de datos'!C19=""), "", '1. Tabulación de datos'!C19)</f>
        <v/>
      </c>
      <c r="C19" s="133" t="str">
        <f>IF(OR(ISBLANK('1. Tabulación de datos'!E19), '1. Tabulación de datos'!E19=""), "", '1. Tabulación de datos'!E19)</f>
        <v/>
      </c>
      <c r="D19" s="133" t="str">
        <f>IF(OR(ISBLANK('1. Tabulación de datos'!F19), '1. Tabulación de datos'!F19=""), "", '1. Tabulación de datos'!F19)</f>
        <v/>
      </c>
      <c r="E19" s="139" t="str">
        <f>IF(OR(ISBLANK('1. Tabulación de datos'!H19), '1. Tabulación de datos'!H19=""), "", '1. Tabulación de datos'!H19)</f>
        <v/>
      </c>
      <c r="F19" s="145" t="str">
        <f>IF(OR(ISBLANK('1. Tabulación de datos'!G19), '1. Tabulación de datos'!G19=""), "", '1. Tabulación de datos'!G19)</f>
        <v/>
      </c>
      <c r="G19" s="130"/>
      <c r="H19" s="143" t="str">
        <f>IF(OR(ISBLANK('1. Tabulación de datos'!N19), '1. Tabulación de datos'!N19=""), "", '1. Tabulación de datos'!N19)</f>
        <v/>
      </c>
      <c r="I19" s="129" t="str">
        <f t="shared" ref="I19" si="2">IF(OR(E19="", H19=""), "", IF(E19 &lt;= H19, "Sí", "No"))</f>
        <v/>
      </c>
      <c r="J19" s="19" t="s">
        <v>68</v>
      </c>
      <c r="K19" s="16"/>
      <c r="L19" s="28"/>
      <c r="M19" s="28"/>
      <c r="N19" s="28"/>
      <c r="O19" s="28"/>
      <c r="P19" s="28"/>
      <c r="Q19" s="17"/>
      <c r="AF19" s="58"/>
      <c r="AG19" s="58"/>
      <c r="AH19" s="58"/>
      <c r="AI19" s="58"/>
      <c r="AJ19" s="58"/>
      <c r="AK19" s="58"/>
      <c r="AL19" s="58"/>
    </row>
    <row r="20" spans="1:38" ht="50.1" customHeight="1" x14ac:dyDescent="0.25">
      <c r="A20" s="32" t="str">
        <f t="shared" ref="A20" si="3">C19</f>
        <v/>
      </c>
      <c r="B20" s="134"/>
      <c r="C20" s="134"/>
      <c r="D20" s="134"/>
      <c r="E20" s="140"/>
      <c r="F20" s="146"/>
      <c r="G20" s="131"/>
      <c r="H20" s="143"/>
      <c r="I20" s="129"/>
      <c r="J20" s="19" t="s">
        <v>69</v>
      </c>
      <c r="K20" s="16"/>
      <c r="L20" s="28"/>
      <c r="M20" s="28"/>
      <c r="N20" s="28"/>
      <c r="O20" s="28"/>
      <c r="P20" s="28"/>
      <c r="Q20" s="17"/>
      <c r="AF20" s="58"/>
      <c r="AG20" s="58"/>
      <c r="AH20" s="58"/>
      <c r="AI20" s="58"/>
      <c r="AJ20" s="58"/>
      <c r="AK20" s="58"/>
      <c r="AL20" s="58"/>
    </row>
    <row r="21" spans="1:38" ht="50.1" customHeight="1" x14ac:dyDescent="0.25">
      <c r="A21" s="32" t="str">
        <f t="shared" ref="A21" si="4">C19</f>
        <v/>
      </c>
      <c r="B21" s="135"/>
      <c r="C21" s="135"/>
      <c r="D21" s="135"/>
      <c r="E21" s="141"/>
      <c r="F21" s="147"/>
      <c r="G21" s="132"/>
      <c r="H21" s="144"/>
      <c r="I21" s="129"/>
      <c r="J21" s="19" t="s">
        <v>70</v>
      </c>
      <c r="K21" s="16"/>
      <c r="L21" s="28"/>
      <c r="M21" s="28"/>
      <c r="N21" s="28"/>
      <c r="O21" s="28"/>
      <c r="P21" s="28"/>
      <c r="Q21" s="17"/>
    </row>
    <row r="22" spans="1:38" ht="50.1" customHeight="1" x14ac:dyDescent="0.25">
      <c r="A22" s="32" t="str">
        <f t="shared" ref="A22" si="5">C22</f>
        <v/>
      </c>
      <c r="B22" s="133" t="str">
        <f>IF(OR(ISBLANK('1. Tabulación de datos'!C23), '1. Tabulación de datos'!C23=""), "", '1. Tabulación de datos'!C23)</f>
        <v/>
      </c>
      <c r="C22" s="133" t="str">
        <f>IF(OR(ISBLANK('1. Tabulación de datos'!E23), '1. Tabulación de datos'!E23=""), "", '1. Tabulación de datos'!E23)</f>
        <v/>
      </c>
      <c r="D22" s="133" t="str">
        <f>IF(OR(ISBLANK('1. Tabulación de datos'!F23), '1. Tabulación de datos'!F23=""), "", '1. Tabulación de datos'!F23)</f>
        <v/>
      </c>
      <c r="E22" s="139" t="str">
        <f>IF(OR(ISBLANK('1. Tabulación de datos'!H23), '1. Tabulación de datos'!H23=""), "", '1. Tabulación de datos'!H23)</f>
        <v/>
      </c>
      <c r="F22" s="142" t="str">
        <f>IF(OR(ISBLANK('1. Tabulación de datos'!G23), '1. Tabulación de datos'!G23=""), "", '1. Tabulación de datos'!G23)</f>
        <v/>
      </c>
      <c r="G22" s="130"/>
      <c r="H22" s="143" t="str">
        <f>IF(OR(ISBLANK('1. Tabulación de datos'!N23), '1. Tabulación de datos'!N23=""), "", '1. Tabulación de datos'!N23)</f>
        <v/>
      </c>
      <c r="I22" s="129" t="str">
        <f>IF(OR(E22="", H22=""), "", IF(E22 &lt;= H22, "Sí", "No"))</f>
        <v/>
      </c>
      <c r="J22" s="19" t="s">
        <v>68</v>
      </c>
      <c r="K22" s="16"/>
      <c r="L22" s="28"/>
      <c r="M22" s="28"/>
      <c r="N22" s="28"/>
      <c r="O22" s="28"/>
      <c r="P22" s="28"/>
      <c r="Q22" s="17"/>
    </row>
    <row r="23" spans="1:38" ht="50.1" customHeight="1" x14ac:dyDescent="0.25">
      <c r="A23" s="32" t="str">
        <f t="shared" ref="A23" si="6">C22</f>
        <v/>
      </c>
      <c r="B23" s="134"/>
      <c r="C23" s="134"/>
      <c r="D23" s="134"/>
      <c r="E23" s="140"/>
      <c r="F23" s="143"/>
      <c r="G23" s="131"/>
      <c r="H23" s="143"/>
      <c r="I23" s="129"/>
      <c r="J23" s="19" t="s">
        <v>69</v>
      </c>
      <c r="K23" s="16"/>
      <c r="L23" s="28"/>
      <c r="M23" s="28"/>
      <c r="N23" s="28"/>
      <c r="O23" s="28"/>
      <c r="P23" s="28"/>
      <c r="Q23" s="17"/>
    </row>
    <row r="24" spans="1:38" ht="50.1" customHeight="1" x14ac:dyDescent="0.25">
      <c r="A24" s="32" t="str">
        <f t="shared" ref="A24" si="7">C22</f>
        <v/>
      </c>
      <c r="B24" s="135"/>
      <c r="C24" s="135"/>
      <c r="D24" s="135"/>
      <c r="E24" s="141"/>
      <c r="F24" s="144"/>
      <c r="G24" s="132"/>
      <c r="H24" s="144"/>
      <c r="I24" s="129"/>
      <c r="J24" s="19" t="s">
        <v>70</v>
      </c>
      <c r="K24" s="16"/>
      <c r="L24" s="28"/>
      <c r="M24" s="28"/>
      <c r="N24" s="28"/>
      <c r="O24" s="28"/>
      <c r="P24" s="28"/>
      <c r="Q24" s="17"/>
    </row>
    <row r="25" spans="1:38" ht="50.1" customHeight="1" x14ac:dyDescent="0.25">
      <c r="A25" s="32" t="str">
        <f t="shared" ref="A25" si="8">C25</f>
        <v/>
      </c>
      <c r="B25" s="133" t="str">
        <f>IF(OR(ISBLANK('1. Tabulación de datos'!C27), '1. Tabulación de datos'!C27=""), "", '1. Tabulación de datos'!C27)</f>
        <v/>
      </c>
      <c r="C25" s="133" t="str">
        <f>IF(OR(ISBLANK('1. Tabulación de datos'!E27), '1. Tabulación de datos'!E27=""), "", '1. Tabulación de datos'!E27)</f>
        <v/>
      </c>
      <c r="D25" s="133" t="str">
        <f>IF(OR(ISBLANK('1. Tabulación de datos'!F27), '1. Tabulación de datos'!F27=""), "", '1. Tabulación de datos'!F27)</f>
        <v/>
      </c>
      <c r="E25" s="139" t="str">
        <f>IF(OR(ISBLANK('1. Tabulación de datos'!H27), '1. Tabulación de datos'!H27=""), "", '1. Tabulación de datos'!H27)</f>
        <v/>
      </c>
      <c r="F25" s="142" t="str">
        <f>IF(OR(ISBLANK('1. Tabulación de datos'!G27), '1. Tabulación de datos'!G27=""), "", '1. Tabulación de datos'!G27)</f>
        <v/>
      </c>
      <c r="G25" s="130"/>
      <c r="H25" s="143" t="str">
        <f>IF(OR(ISBLANK('1. Tabulación de datos'!N27), '1. Tabulación de datos'!N27=""), "", '1. Tabulación de datos'!N27)</f>
        <v/>
      </c>
      <c r="I25" s="129" t="str">
        <f t="shared" ref="I25" si="9">IF(OR(E25="", H25=""), "", IF(E25 &lt;= H25, "Sí", "No"))</f>
        <v/>
      </c>
      <c r="J25" s="19" t="s">
        <v>68</v>
      </c>
      <c r="K25" s="16"/>
      <c r="L25" s="28"/>
      <c r="M25" s="28"/>
      <c r="N25" s="28"/>
      <c r="O25" s="28"/>
      <c r="P25" s="28"/>
      <c r="Q25" s="17"/>
    </row>
    <row r="26" spans="1:38" ht="50.1" customHeight="1" x14ac:dyDescent="0.25">
      <c r="A26" s="32" t="str">
        <f t="shared" ref="A26" si="10">C25</f>
        <v/>
      </c>
      <c r="B26" s="134"/>
      <c r="C26" s="134"/>
      <c r="D26" s="134"/>
      <c r="E26" s="140"/>
      <c r="F26" s="143"/>
      <c r="G26" s="131"/>
      <c r="H26" s="143"/>
      <c r="I26" s="129"/>
      <c r="J26" s="19" t="s">
        <v>69</v>
      </c>
      <c r="K26" s="16"/>
      <c r="L26" s="28"/>
      <c r="M26" s="28"/>
      <c r="N26" s="28"/>
      <c r="O26" s="28"/>
      <c r="P26" s="28"/>
      <c r="Q26" s="17"/>
    </row>
    <row r="27" spans="1:38" ht="50.1" customHeight="1" x14ac:dyDescent="0.25">
      <c r="A27" s="32" t="str">
        <f t="shared" ref="A27" si="11">C25</f>
        <v/>
      </c>
      <c r="B27" s="135"/>
      <c r="C27" s="135"/>
      <c r="D27" s="135"/>
      <c r="E27" s="141"/>
      <c r="F27" s="144"/>
      <c r="G27" s="132"/>
      <c r="H27" s="144"/>
      <c r="I27" s="129"/>
      <c r="J27" s="19" t="s">
        <v>70</v>
      </c>
      <c r="K27" s="16"/>
      <c r="L27" s="28"/>
      <c r="M27" s="28"/>
      <c r="N27" s="28"/>
      <c r="O27" s="28"/>
      <c r="P27" s="28"/>
      <c r="Q27" s="17"/>
    </row>
    <row r="28" spans="1:38" ht="50.1" customHeight="1" x14ac:dyDescent="0.25">
      <c r="A28" s="32" t="str">
        <f t="shared" ref="A28" si="12">C28</f>
        <v/>
      </c>
      <c r="B28" s="133" t="str">
        <f>IF(OR(ISBLANK('1. Tabulación de datos'!C31), '1. Tabulación de datos'!C31=""), "", '1. Tabulación de datos'!C31)</f>
        <v/>
      </c>
      <c r="C28" s="133" t="str">
        <f>IF(OR(ISBLANK('1. Tabulación de datos'!E31), '1. Tabulación de datos'!E31=""), "", '1. Tabulación de datos'!E31)</f>
        <v/>
      </c>
      <c r="D28" s="133" t="str">
        <f>IF(OR(ISBLANK('1. Tabulación de datos'!F31), '1. Tabulación de datos'!F31=""), "", '1. Tabulación de datos'!F31)</f>
        <v/>
      </c>
      <c r="E28" s="139" t="str">
        <f>IF(OR(ISBLANK('1. Tabulación de datos'!H31), '1. Tabulación de datos'!H31=""), "", '1. Tabulación de datos'!H31)</f>
        <v/>
      </c>
      <c r="F28" s="142" t="str">
        <f>IF(OR(ISBLANK('1. Tabulación de datos'!G31), '1. Tabulación de datos'!G31=""), "", '1. Tabulación de datos'!G31)</f>
        <v/>
      </c>
      <c r="G28" s="130"/>
      <c r="H28" s="143" t="str">
        <f>IF(OR(ISBLANK('1. Tabulación de datos'!N31), '1. Tabulación de datos'!N31=""), "", '1. Tabulación de datos'!N31)</f>
        <v/>
      </c>
      <c r="I28" s="129" t="str">
        <f t="shared" ref="I28" si="13">IF(OR(E28="", H28=""), "", IF(E28 &lt;= H28, "Sí", "No"))</f>
        <v/>
      </c>
      <c r="J28" s="19" t="s">
        <v>68</v>
      </c>
      <c r="K28" s="16"/>
      <c r="L28" s="28"/>
      <c r="M28" s="28"/>
      <c r="N28" s="28"/>
      <c r="O28" s="28"/>
      <c r="P28" s="28"/>
      <c r="Q28" s="17"/>
    </row>
    <row r="29" spans="1:38" ht="50.1" customHeight="1" x14ac:dyDescent="0.25">
      <c r="A29" s="32" t="str">
        <f t="shared" ref="A29" si="14">C28</f>
        <v/>
      </c>
      <c r="B29" s="134"/>
      <c r="C29" s="134"/>
      <c r="D29" s="134"/>
      <c r="E29" s="140"/>
      <c r="F29" s="143"/>
      <c r="G29" s="131"/>
      <c r="H29" s="143"/>
      <c r="I29" s="129"/>
      <c r="J29" s="19" t="s">
        <v>69</v>
      </c>
      <c r="K29" s="16"/>
      <c r="L29" s="28"/>
      <c r="M29" s="28"/>
      <c r="N29" s="28"/>
      <c r="O29" s="28"/>
      <c r="P29" s="28"/>
      <c r="Q29" s="17"/>
    </row>
    <row r="30" spans="1:38" ht="50.1" customHeight="1" x14ac:dyDescent="0.25">
      <c r="A30" s="32" t="str">
        <f t="shared" ref="A30" si="15">C28</f>
        <v/>
      </c>
      <c r="B30" s="135"/>
      <c r="C30" s="135"/>
      <c r="D30" s="135"/>
      <c r="E30" s="141"/>
      <c r="F30" s="144"/>
      <c r="G30" s="132"/>
      <c r="H30" s="144"/>
      <c r="I30" s="129"/>
      <c r="J30" s="19" t="s">
        <v>70</v>
      </c>
      <c r="K30" s="16"/>
      <c r="L30" s="28"/>
      <c r="M30" s="28"/>
      <c r="N30" s="28"/>
      <c r="O30" s="28"/>
      <c r="P30" s="28"/>
      <c r="Q30" s="17"/>
    </row>
    <row r="31" spans="1:38" ht="50.1" customHeight="1" x14ac:dyDescent="0.25">
      <c r="A31" s="32" t="str">
        <f t="shared" ref="A31" si="16">C31</f>
        <v/>
      </c>
      <c r="B31" s="133" t="str">
        <f>IF(OR(ISBLANK('1. Tabulación de datos'!C35), '1. Tabulación de datos'!C35=""), "", '1. Tabulación de datos'!C35)</f>
        <v/>
      </c>
      <c r="C31" s="133" t="str">
        <f>IF(OR(ISBLANK('1. Tabulación de datos'!E35), '1. Tabulación de datos'!E35=""), "", '1. Tabulación de datos'!E35)</f>
        <v/>
      </c>
      <c r="D31" s="133" t="str">
        <f>IF(OR(ISBLANK('1. Tabulación de datos'!F35), '1. Tabulación de datos'!F35=""), "", '1. Tabulación de datos'!F35)</f>
        <v/>
      </c>
      <c r="E31" s="136" t="str">
        <f>IF(OR(ISBLANK('1. Tabulación de datos'!H35), '1. Tabulación de datos'!H35=""), "", '1. Tabulación de datos'!H35)</f>
        <v/>
      </c>
      <c r="F31" s="133" t="str">
        <f>IF(OR(ISBLANK('1. Tabulación de datos'!G35), '1. Tabulación de datos'!G35=""), "", '1. Tabulación de datos'!G35)</f>
        <v/>
      </c>
      <c r="G31" s="130"/>
      <c r="H31" s="143" t="str">
        <f>IF(OR(ISBLANK('1. Tabulación de datos'!N35), '1. Tabulación de datos'!N35=""), "", '1. Tabulación de datos'!N35)</f>
        <v/>
      </c>
      <c r="I31" s="129" t="str">
        <f t="shared" ref="I31" si="17">IF(OR(E31="", H31=""), "", IF(E31 &lt;= H31, "Sí", "No"))</f>
        <v/>
      </c>
      <c r="J31" s="19" t="s">
        <v>68</v>
      </c>
      <c r="K31" s="16"/>
      <c r="L31" s="28"/>
      <c r="M31" s="28"/>
      <c r="N31" s="28"/>
      <c r="O31" s="28"/>
      <c r="P31" s="28"/>
      <c r="Q31" s="17"/>
    </row>
    <row r="32" spans="1:38" ht="50.1" customHeight="1" x14ac:dyDescent="0.25">
      <c r="A32" s="32" t="str">
        <f t="shared" ref="A32" si="18">C31</f>
        <v/>
      </c>
      <c r="B32" s="134"/>
      <c r="C32" s="134"/>
      <c r="D32" s="134"/>
      <c r="E32" s="137"/>
      <c r="F32" s="134"/>
      <c r="G32" s="131"/>
      <c r="H32" s="143"/>
      <c r="I32" s="129"/>
      <c r="J32" s="19" t="s">
        <v>69</v>
      </c>
      <c r="K32" s="16"/>
      <c r="L32" s="28"/>
      <c r="M32" s="28"/>
      <c r="N32" s="28"/>
      <c r="O32" s="28"/>
      <c r="P32" s="28"/>
      <c r="Q32" s="17"/>
    </row>
    <row r="33" spans="1:36" ht="50.1" customHeight="1" x14ac:dyDescent="0.25">
      <c r="A33" s="32" t="str">
        <f t="shared" ref="A33" si="19">C31</f>
        <v/>
      </c>
      <c r="B33" s="135"/>
      <c r="C33" s="135"/>
      <c r="D33" s="135"/>
      <c r="E33" s="138"/>
      <c r="F33" s="135"/>
      <c r="G33" s="132"/>
      <c r="H33" s="144"/>
      <c r="I33" s="129"/>
      <c r="J33" s="19" t="s">
        <v>70</v>
      </c>
      <c r="K33" s="16"/>
      <c r="L33" s="28"/>
      <c r="M33" s="28"/>
      <c r="N33" s="28"/>
      <c r="O33" s="28"/>
      <c r="P33" s="28"/>
      <c r="Q33" s="17"/>
      <c r="AC33" s="58"/>
      <c r="AD33" s="58"/>
      <c r="AE33" s="58"/>
      <c r="AF33" s="58"/>
      <c r="AG33" s="58"/>
      <c r="AH33" s="58"/>
      <c r="AI33" s="58"/>
      <c r="AJ33" s="58"/>
    </row>
    <row r="34" spans="1:36" ht="50.1" customHeight="1" x14ac:dyDescent="0.25">
      <c r="A34" s="32" t="str">
        <f t="shared" ref="A34" si="20">C34</f>
        <v/>
      </c>
      <c r="B34" s="133" t="str">
        <f>IF(OR(ISBLANK('1. Tabulación de datos'!C39), '1. Tabulación de datos'!C39=""), "", '1. Tabulación de datos'!C39)</f>
        <v/>
      </c>
      <c r="C34" s="133" t="str">
        <f>IF(OR(ISBLANK('1. Tabulación de datos'!E39), '1. Tabulación de datos'!E39=""), "", '1. Tabulación de datos'!E39)</f>
        <v/>
      </c>
      <c r="D34" s="133" t="str">
        <f>IF(OR(ISBLANK('1. Tabulación de datos'!F39), '1. Tabulación de datos'!F39=""), "", '1. Tabulación de datos'!F39)</f>
        <v/>
      </c>
      <c r="E34" s="136" t="str">
        <f>IF(OR(ISBLANK('1. Tabulación de datos'!H39), '1. Tabulación de datos'!H39=""), "", '1. Tabulación de datos'!H39)</f>
        <v/>
      </c>
      <c r="F34" s="133" t="str">
        <f>IF(OR(ISBLANK('1. Tabulación de datos'!G39), '1. Tabulación de datos'!G39=""), "", '1. Tabulación de datos'!G39)</f>
        <v/>
      </c>
      <c r="G34" s="130"/>
      <c r="H34" s="143" t="str">
        <f>IF(OR(ISBLANK('1. Tabulación de datos'!N39), '1. Tabulación de datos'!N39=""), "", '1. Tabulación de datos'!N39)</f>
        <v/>
      </c>
      <c r="I34" s="129" t="str">
        <f>IF(OR(E34="", H34=""), "", IF(E34 &lt;= H34, "Sí", "No"))</f>
        <v/>
      </c>
      <c r="J34" s="19" t="s">
        <v>68</v>
      </c>
      <c r="K34" s="16"/>
      <c r="L34" s="28"/>
      <c r="M34" s="28"/>
      <c r="N34" s="28"/>
      <c r="O34" s="28"/>
      <c r="P34" s="28"/>
      <c r="Q34" s="17"/>
      <c r="AC34" s="58"/>
      <c r="AD34" s="58"/>
      <c r="AE34" s="58"/>
      <c r="AF34" s="58"/>
      <c r="AG34" s="58"/>
      <c r="AH34" s="58"/>
      <c r="AI34" s="58"/>
      <c r="AJ34" s="58"/>
    </row>
    <row r="35" spans="1:36" ht="50.1" customHeight="1" x14ac:dyDescent="0.25">
      <c r="A35" s="32" t="str">
        <f t="shared" ref="A35" si="21">C34</f>
        <v/>
      </c>
      <c r="B35" s="134"/>
      <c r="C35" s="134"/>
      <c r="D35" s="134"/>
      <c r="E35" s="137"/>
      <c r="F35" s="134"/>
      <c r="G35" s="131"/>
      <c r="H35" s="143"/>
      <c r="I35" s="129"/>
      <c r="J35" s="19" t="s">
        <v>69</v>
      </c>
      <c r="K35" s="16"/>
      <c r="L35" s="28"/>
      <c r="M35" s="28"/>
      <c r="N35" s="28"/>
      <c r="O35" s="28"/>
      <c r="P35" s="28"/>
      <c r="Q35" s="17"/>
      <c r="AC35" s="58"/>
      <c r="AD35" s="58"/>
      <c r="AE35" s="58"/>
      <c r="AF35" s="58"/>
      <c r="AG35" s="58"/>
      <c r="AH35" s="58"/>
      <c r="AI35" s="58"/>
      <c r="AJ35" s="58"/>
    </row>
    <row r="36" spans="1:36" ht="50.1" customHeight="1" x14ac:dyDescent="0.25">
      <c r="A36" s="32" t="str">
        <f t="shared" ref="A36" si="22">C34</f>
        <v/>
      </c>
      <c r="B36" s="135"/>
      <c r="C36" s="135"/>
      <c r="D36" s="135"/>
      <c r="E36" s="138"/>
      <c r="F36" s="135"/>
      <c r="G36" s="132"/>
      <c r="H36" s="144"/>
      <c r="I36" s="129"/>
      <c r="J36" s="19" t="s">
        <v>70</v>
      </c>
      <c r="K36" s="16"/>
      <c r="L36" s="28"/>
      <c r="M36" s="28"/>
      <c r="N36" s="28"/>
      <c r="O36" s="28"/>
      <c r="P36" s="28"/>
      <c r="Q36" s="17"/>
      <c r="AC36" s="58"/>
      <c r="AD36" s="58"/>
      <c r="AE36" s="58"/>
      <c r="AF36" s="58"/>
      <c r="AG36" s="58"/>
      <c r="AH36" s="58"/>
      <c r="AI36" s="58"/>
      <c r="AJ36" s="58"/>
    </row>
    <row r="37" spans="1:36" ht="50.1" customHeight="1" x14ac:dyDescent="0.25">
      <c r="A37" s="32" t="str">
        <f t="shared" ref="A37" si="23">C37</f>
        <v/>
      </c>
      <c r="B37" s="133" t="str">
        <f>IF(OR(ISBLANK('1. Tabulación de datos'!C43), '1. Tabulación de datos'!C43=""), "", '1. Tabulación de datos'!C43)</f>
        <v/>
      </c>
      <c r="C37" s="133" t="str">
        <f>IF(OR(ISBLANK('1. Tabulación de datos'!E43), '1. Tabulación de datos'!E43=""), "", '1. Tabulación de datos'!E43)</f>
        <v/>
      </c>
      <c r="D37" s="133" t="str">
        <f>IF(OR(ISBLANK('1. Tabulación de datos'!F43), '1. Tabulación de datos'!F43=""), "", '1. Tabulación de datos'!F43)</f>
        <v/>
      </c>
      <c r="E37" s="136" t="str">
        <f>IF(OR(ISBLANK('1. Tabulación de datos'!H43), '1. Tabulación de datos'!H43=""), "", '1. Tabulación de datos'!H43)</f>
        <v/>
      </c>
      <c r="F37" s="133" t="str">
        <f>IF(OR(ISBLANK('1. Tabulación de datos'!G43), '1. Tabulación de datos'!G43=""), "", '1. Tabulación de datos'!G43)</f>
        <v/>
      </c>
      <c r="G37" s="130"/>
      <c r="H37" s="143" t="str">
        <f>IF(OR(ISBLANK('1. Tabulación de datos'!N43), '1. Tabulación de datos'!N43=""), "", '1. Tabulación de datos'!N43)</f>
        <v/>
      </c>
      <c r="I37" s="129" t="str">
        <f t="shared" ref="I37" si="24">IF(OR(E37="", H37=""), "", IF(E37 &lt;= H37, "Sí", "No"))</f>
        <v/>
      </c>
      <c r="J37" s="19" t="s">
        <v>68</v>
      </c>
      <c r="K37" s="16"/>
      <c r="L37" s="28"/>
      <c r="M37" s="28"/>
      <c r="N37" s="28"/>
      <c r="O37" s="28"/>
      <c r="P37" s="28"/>
      <c r="Q37" s="17"/>
      <c r="AC37" s="58"/>
      <c r="AD37" s="58"/>
      <c r="AE37" s="58"/>
      <c r="AF37" s="58"/>
      <c r="AG37" s="58"/>
      <c r="AH37" s="58"/>
      <c r="AI37" s="58"/>
      <c r="AJ37" s="58"/>
    </row>
    <row r="38" spans="1:36" ht="50.1" customHeight="1" x14ac:dyDescent="0.25">
      <c r="A38" s="32" t="str">
        <f t="shared" ref="A38" si="25">C37</f>
        <v/>
      </c>
      <c r="B38" s="134"/>
      <c r="C38" s="134"/>
      <c r="D38" s="134"/>
      <c r="E38" s="137"/>
      <c r="F38" s="134"/>
      <c r="G38" s="131"/>
      <c r="H38" s="143"/>
      <c r="I38" s="129"/>
      <c r="J38" s="19" t="s">
        <v>69</v>
      </c>
      <c r="K38" s="16"/>
      <c r="L38" s="28"/>
      <c r="M38" s="28"/>
      <c r="N38" s="28"/>
      <c r="O38" s="28"/>
      <c r="P38" s="28"/>
      <c r="Q38" s="17"/>
      <c r="AC38" s="58"/>
      <c r="AD38" s="58"/>
      <c r="AE38" s="58"/>
      <c r="AF38" s="58"/>
      <c r="AG38" s="58"/>
      <c r="AH38" s="58"/>
      <c r="AI38" s="58"/>
      <c r="AJ38" s="58"/>
    </row>
    <row r="39" spans="1:36" ht="50.1" customHeight="1" x14ac:dyDescent="0.25">
      <c r="A39" s="32" t="str">
        <f t="shared" ref="A39" si="26">C37</f>
        <v/>
      </c>
      <c r="B39" s="135"/>
      <c r="C39" s="135"/>
      <c r="D39" s="135"/>
      <c r="E39" s="138"/>
      <c r="F39" s="135"/>
      <c r="G39" s="132"/>
      <c r="H39" s="144"/>
      <c r="I39" s="129"/>
      <c r="J39" s="19" t="s">
        <v>70</v>
      </c>
      <c r="K39" s="16"/>
      <c r="L39" s="28"/>
      <c r="M39" s="28"/>
      <c r="N39" s="28"/>
      <c r="O39" s="28"/>
      <c r="P39" s="28"/>
      <c r="Q39" s="17"/>
      <c r="AC39" s="58"/>
      <c r="AD39" s="58"/>
      <c r="AE39" s="58"/>
      <c r="AF39" s="58"/>
      <c r="AG39" s="58"/>
      <c r="AH39" s="58"/>
      <c r="AI39" s="58"/>
      <c r="AJ39" s="58"/>
    </row>
    <row r="40" spans="1:36" ht="50.1" customHeight="1" x14ac:dyDescent="0.25">
      <c r="A40" s="32" t="str">
        <f t="shared" ref="A40" si="27">C40</f>
        <v/>
      </c>
      <c r="B40" s="133" t="str">
        <f>IF(OR(ISBLANK('1. Tabulación de datos'!C47), '1. Tabulación de datos'!C47=""), "", '1. Tabulación de datos'!C47)</f>
        <v/>
      </c>
      <c r="C40" s="133" t="str">
        <f>IF(OR(ISBLANK('1. Tabulación de datos'!E47), '1. Tabulación de datos'!E47=""), "", '1. Tabulación de datos'!E47)</f>
        <v/>
      </c>
      <c r="D40" s="133" t="str">
        <f>IF(OR(ISBLANK('1. Tabulación de datos'!F47), '1. Tabulación de datos'!F47=""), "", '1. Tabulación de datos'!F47)</f>
        <v/>
      </c>
      <c r="E40" s="136" t="str">
        <f>IF(OR(ISBLANK('1. Tabulación de datos'!H47), '1. Tabulación de datos'!H47=""), "", '1. Tabulación de datos'!H47)</f>
        <v/>
      </c>
      <c r="F40" s="133" t="str">
        <f>IF(OR(ISBLANK('1. Tabulación de datos'!G47), '1. Tabulación de datos'!G47=""), "", '1. Tabulación de datos'!G47)</f>
        <v/>
      </c>
      <c r="G40" s="130"/>
      <c r="H40" s="143" t="str">
        <f>IF(OR(ISBLANK('1. Tabulación de datos'!N47), '1. Tabulación de datos'!N47=""), "", '1. Tabulación de datos'!N47)</f>
        <v/>
      </c>
      <c r="I40" s="129" t="str">
        <f t="shared" ref="I40" si="28">IF(OR(E40="", H40=""), "", IF(E40 &lt;= H40, "Sí", "No"))</f>
        <v/>
      </c>
      <c r="J40" s="19" t="s">
        <v>68</v>
      </c>
      <c r="K40" s="16"/>
      <c r="L40" s="28"/>
      <c r="M40" s="28"/>
      <c r="N40" s="28"/>
      <c r="O40" s="28"/>
      <c r="P40" s="28"/>
      <c r="Q40" s="17"/>
      <c r="AC40" s="58"/>
      <c r="AD40" s="58"/>
      <c r="AE40" s="58"/>
      <c r="AF40" s="58"/>
      <c r="AG40" s="58"/>
      <c r="AH40" s="58"/>
      <c r="AI40" s="58"/>
      <c r="AJ40" s="58"/>
    </row>
    <row r="41" spans="1:36" ht="50.1" customHeight="1" x14ac:dyDescent="0.25">
      <c r="A41" s="32" t="str">
        <f t="shared" ref="A41" si="29">C40</f>
        <v/>
      </c>
      <c r="B41" s="134"/>
      <c r="C41" s="134"/>
      <c r="D41" s="134"/>
      <c r="E41" s="137"/>
      <c r="F41" s="134"/>
      <c r="G41" s="131"/>
      <c r="H41" s="143"/>
      <c r="I41" s="129"/>
      <c r="J41" s="19" t="s">
        <v>69</v>
      </c>
      <c r="K41" s="16"/>
      <c r="L41" s="28"/>
      <c r="M41" s="28"/>
      <c r="N41" s="28"/>
      <c r="O41" s="28"/>
      <c r="P41" s="28"/>
      <c r="Q41" s="17"/>
      <c r="AC41" s="58"/>
      <c r="AD41" s="58"/>
      <c r="AE41" s="58"/>
      <c r="AF41" s="58"/>
      <c r="AG41" s="58"/>
      <c r="AH41" s="58"/>
      <c r="AI41" s="58"/>
      <c r="AJ41" s="58"/>
    </row>
    <row r="42" spans="1:36" ht="50.1" customHeight="1" x14ac:dyDescent="0.25">
      <c r="A42" s="32" t="str">
        <f t="shared" ref="A42" si="30">C40</f>
        <v/>
      </c>
      <c r="B42" s="135"/>
      <c r="C42" s="135"/>
      <c r="D42" s="135"/>
      <c r="E42" s="138"/>
      <c r="F42" s="135"/>
      <c r="G42" s="132"/>
      <c r="H42" s="144"/>
      <c r="I42" s="129"/>
      <c r="J42" s="19" t="s">
        <v>70</v>
      </c>
      <c r="K42" s="16"/>
      <c r="L42" s="28"/>
      <c r="M42" s="28"/>
      <c r="N42" s="28"/>
      <c r="O42" s="28"/>
      <c r="P42" s="28"/>
      <c r="Q42" s="17"/>
      <c r="AC42" s="58"/>
      <c r="AD42" s="58"/>
      <c r="AE42" s="58"/>
      <c r="AF42" s="58"/>
      <c r="AG42" s="58"/>
      <c r="AH42" s="58"/>
      <c r="AI42" s="58"/>
      <c r="AJ42" s="58"/>
    </row>
    <row r="43" spans="1:36" ht="50.1" customHeight="1" x14ac:dyDescent="0.25">
      <c r="A43" s="32" t="str">
        <f t="shared" ref="A43" si="31">C43</f>
        <v/>
      </c>
      <c r="B43" s="133" t="str">
        <f>IF(OR(ISBLANK('1. Tabulación de datos'!C51), '1. Tabulación de datos'!C51=""), "", '1. Tabulación de datos'!C51)</f>
        <v/>
      </c>
      <c r="C43" s="133" t="str">
        <f>IF(OR(ISBLANK('1. Tabulación de datos'!E51), '1. Tabulación de datos'!E51=""), "", '1. Tabulación de datos'!E51)</f>
        <v/>
      </c>
      <c r="D43" s="133" t="str">
        <f>IF(OR(ISBLANK('1. Tabulación de datos'!F51), '1. Tabulación de datos'!F51=""), "", '1. Tabulación de datos'!F51)</f>
        <v/>
      </c>
      <c r="E43" s="136" t="str">
        <f>IF(OR(ISBLANK('1. Tabulación de datos'!H51), '1. Tabulación de datos'!H51=""), "", '1. Tabulación de datos'!H51)</f>
        <v/>
      </c>
      <c r="F43" s="133" t="str">
        <f>IF(OR(ISBLANK('1. Tabulación de datos'!G51), '1. Tabulación de datos'!G51=""), "", '1. Tabulación de datos'!G51)</f>
        <v/>
      </c>
      <c r="G43" s="130"/>
      <c r="H43" s="143" t="str">
        <f>IF(OR(ISBLANK('1. Tabulación de datos'!N51), '1. Tabulación de datos'!N51=""), "", '1. Tabulación de datos'!N51)</f>
        <v/>
      </c>
      <c r="I43" s="129" t="str">
        <f t="shared" ref="I43" si="32">IF(OR(E43="", H43=""), "", IF(E43 &lt;= H43, "Sí", "No"))</f>
        <v/>
      </c>
      <c r="J43" s="19" t="s">
        <v>68</v>
      </c>
      <c r="K43" s="16"/>
      <c r="L43" s="28"/>
      <c r="M43" s="28"/>
      <c r="N43" s="28"/>
      <c r="O43" s="28"/>
      <c r="P43" s="28"/>
      <c r="Q43" s="17"/>
      <c r="AC43" s="58"/>
      <c r="AD43" s="58"/>
      <c r="AE43" s="58"/>
      <c r="AF43" s="58"/>
      <c r="AG43" s="58"/>
      <c r="AH43" s="58"/>
      <c r="AI43" s="58"/>
      <c r="AJ43" s="58"/>
    </row>
    <row r="44" spans="1:36" ht="50.1" customHeight="1" x14ac:dyDescent="0.25">
      <c r="A44" s="32" t="str">
        <f t="shared" ref="A44" si="33">C43</f>
        <v/>
      </c>
      <c r="B44" s="134"/>
      <c r="C44" s="134"/>
      <c r="D44" s="134"/>
      <c r="E44" s="137"/>
      <c r="F44" s="134"/>
      <c r="G44" s="131"/>
      <c r="H44" s="143"/>
      <c r="I44" s="129"/>
      <c r="J44" s="19" t="s">
        <v>69</v>
      </c>
      <c r="K44" s="16"/>
      <c r="L44" s="28"/>
      <c r="M44" s="28"/>
      <c r="N44" s="28"/>
      <c r="O44" s="28"/>
      <c r="P44" s="28"/>
      <c r="Q44" s="17"/>
      <c r="AC44" s="58"/>
      <c r="AD44" s="58"/>
      <c r="AE44" s="58"/>
      <c r="AF44" s="58"/>
      <c r="AG44" s="58"/>
      <c r="AH44" s="58"/>
      <c r="AI44" s="58"/>
      <c r="AJ44" s="58"/>
    </row>
    <row r="45" spans="1:36" ht="50.1" customHeight="1" x14ac:dyDescent="0.25">
      <c r="A45" s="32" t="str">
        <f t="shared" ref="A45" si="34">C43</f>
        <v/>
      </c>
      <c r="B45" s="135"/>
      <c r="C45" s="135"/>
      <c r="D45" s="135"/>
      <c r="E45" s="138"/>
      <c r="F45" s="135"/>
      <c r="G45" s="132"/>
      <c r="H45" s="144"/>
      <c r="I45" s="129"/>
      <c r="J45" s="19" t="s">
        <v>70</v>
      </c>
      <c r="K45" s="16"/>
      <c r="L45" s="28"/>
      <c r="M45" s="28"/>
      <c r="N45" s="28"/>
      <c r="O45" s="28"/>
      <c r="P45" s="28"/>
      <c r="Q45" s="17"/>
      <c r="AC45" s="58"/>
      <c r="AD45" s="58"/>
      <c r="AE45" s="58"/>
      <c r="AF45" s="58"/>
      <c r="AG45" s="58"/>
      <c r="AH45" s="58"/>
      <c r="AI45" s="58"/>
      <c r="AJ45" s="58"/>
    </row>
    <row r="46" spans="1:36" ht="50.1" customHeight="1" x14ac:dyDescent="0.25">
      <c r="A46" s="32" t="str">
        <f t="shared" ref="A46" si="35">C46</f>
        <v/>
      </c>
      <c r="B46" s="133" t="str">
        <f>IF(OR(ISBLANK('1. Tabulación de datos'!C55), '1. Tabulación de datos'!C55=""), "", '1. Tabulación de datos'!C55)</f>
        <v/>
      </c>
      <c r="C46" s="133" t="str">
        <f>IF(OR(ISBLANK('1. Tabulación de datos'!E55), '1. Tabulación de datos'!E55=""), "", '1. Tabulación de datos'!E55)</f>
        <v/>
      </c>
      <c r="D46" s="133" t="str">
        <f>IF(OR(ISBLANK('1. Tabulación de datos'!F55), '1. Tabulación de datos'!F55=""), "", '1. Tabulación de datos'!F55)</f>
        <v/>
      </c>
      <c r="E46" s="136" t="str">
        <f>IF(OR(ISBLANK('1. Tabulación de datos'!H55), '1. Tabulación de datos'!H55=""), "", '1. Tabulación de datos'!H55)</f>
        <v/>
      </c>
      <c r="F46" s="133" t="str">
        <f>IF(OR(ISBLANK('1. Tabulación de datos'!G55), '1. Tabulación de datos'!G55=""), "", '1. Tabulación de datos'!G55)</f>
        <v/>
      </c>
      <c r="G46" s="130"/>
      <c r="H46" s="143" t="str">
        <f>IF(OR(ISBLANK('1. Tabulación de datos'!N55), '1. Tabulación de datos'!N55=""), "", '1. Tabulación de datos'!N55)</f>
        <v/>
      </c>
      <c r="I46" s="129" t="str">
        <f t="shared" ref="I46" si="36">IF(OR(E46="", H46=""), "", IF(E46 &lt;= H46, "Sí", "No"))</f>
        <v/>
      </c>
      <c r="J46" s="19" t="s">
        <v>68</v>
      </c>
      <c r="K46" s="16"/>
      <c r="L46" s="28"/>
      <c r="M46" s="28"/>
      <c r="N46" s="28"/>
      <c r="O46" s="28"/>
      <c r="P46" s="28"/>
      <c r="Q46" s="17"/>
      <c r="AC46" s="58"/>
      <c r="AD46" s="58"/>
      <c r="AE46" s="58"/>
      <c r="AF46" s="58"/>
      <c r="AG46" s="58"/>
      <c r="AH46" s="58"/>
      <c r="AI46" s="58"/>
      <c r="AJ46" s="58"/>
    </row>
    <row r="47" spans="1:36" ht="50.1" customHeight="1" x14ac:dyDescent="0.25">
      <c r="A47" s="32" t="str">
        <f t="shared" ref="A47" si="37">C46</f>
        <v/>
      </c>
      <c r="B47" s="134"/>
      <c r="C47" s="134"/>
      <c r="D47" s="134"/>
      <c r="E47" s="137"/>
      <c r="F47" s="134"/>
      <c r="G47" s="131"/>
      <c r="H47" s="143"/>
      <c r="I47" s="129"/>
      <c r="J47" s="19" t="s">
        <v>69</v>
      </c>
      <c r="K47" s="16"/>
      <c r="L47" s="28"/>
      <c r="M47" s="28"/>
      <c r="N47" s="28"/>
      <c r="O47" s="28"/>
      <c r="P47" s="28"/>
      <c r="Q47" s="17"/>
      <c r="AC47" s="58"/>
      <c r="AD47" s="58"/>
      <c r="AE47" s="58"/>
      <c r="AF47" s="58"/>
      <c r="AG47" s="58"/>
      <c r="AH47" s="58"/>
      <c r="AI47" s="58"/>
      <c r="AJ47" s="58"/>
    </row>
    <row r="48" spans="1:36" ht="50.1" customHeight="1" x14ac:dyDescent="0.25">
      <c r="A48" s="32" t="str">
        <f t="shared" ref="A48" si="38">C46</f>
        <v/>
      </c>
      <c r="B48" s="135"/>
      <c r="C48" s="135"/>
      <c r="D48" s="135"/>
      <c r="E48" s="138"/>
      <c r="F48" s="135"/>
      <c r="G48" s="132"/>
      <c r="H48" s="144"/>
      <c r="I48" s="129"/>
      <c r="J48" s="19" t="s">
        <v>70</v>
      </c>
      <c r="K48" s="16"/>
      <c r="L48" s="28"/>
      <c r="M48" s="28"/>
      <c r="N48" s="28"/>
      <c r="O48" s="28"/>
      <c r="P48" s="28"/>
      <c r="Q48" s="17"/>
      <c r="AC48" s="58"/>
      <c r="AD48" s="58"/>
      <c r="AE48" s="58"/>
      <c r="AF48" s="58"/>
      <c r="AG48" s="58"/>
      <c r="AH48" s="58"/>
      <c r="AI48" s="58"/>
      <c r="AJ48" s="58"/>
    </row>
    <row r="49" spans="1:36" ht="50.1" customHeight="1" x14ac:dyDescent="0.25">
      <c r="A49" s="32" t="str">
        <f t="shared" ref="A49" si="39">C49</f>
        <v/>
      </c>
      <c r="B49" s="133" t="str">
        <f>IF(OR(ISBLANK('1. Tabulación de datos'!C59), '1. Tabulación de datos'!C59=""), "", '1. Tabulación de datos'!C59)</f>
        <v/>
      </c>
      <c r="C49" s="133" t="str">
        <f>IF(OR(ISBLANK('1. Tabulación de datos'!E59), '1. Tabulación de datos'!E59=""), "", '1. Tabulación de datos'!E59)</f>
        <v/>
      </c>
      <c r="D49" s="133" t="str">
        <f>IF(OR(ISBLANK('1. Tabulación de datos'!F59), '1. Tabulación de datos'!F59=""), "", '1. Tabulación de datos'!F59)</f>
        <v/>
      </c>
      <c r="E49" s="136" t="str">
        <f>IF(OR(ISBLANK('1. Tabulación de datos'!H59), '1. Tabulación de datos'!H59=""), "", '1. Tabulación de datos'!H59)</f>
        <v/>
      </c>
      <c r="F49" s="133" t="str">
        <f>IF(OR(ISBLANK('1. Tabulación de datos'!G59), '1. Tabulación de datos'!G59=""), "", '1. Tabulación de datos'!G59)</f>
        <v/>
      </c>
      <c r="G49" s="130"/>
      <c r="H49" s="143" t="str">
        <f>IF(OR(ISBLANK('1. Tabulación de datos'!N59), '1. Tabulación de datos'!N59=""), "", '1. Tabulación de datos'!N59)</f>
        <v/>
      </c>
      <c r="I49" s="129" t="str">
        <f t="shared" ref="I49" si="40">IF(OR(E49="", H49=""), "", IF(E49 &lt;= H49, "Sí", "No"))</f>
        <v/>
      </c>
      <c r="J49" s="19" t="s">
        <v>68</v>
      </c>
      <c r="K49" s="16"/>
      <c r="L49" s="28"/>
      <c r="M49" s="28"/>
      <c r="N49" s="28"/>
      <c r="O49" s="28"/>
      <c r="P49" s="28"/>
      <c r="Q49" s="17"/>
      <c r="AC49" s="58"/>
      <c r="AD49" s="58"/>
      <c r="AE49" s="58"/>
      <c r="AF49" s="58"/>
      <c r="AG49" s="58"/>
      <c r="AH49" s="58"/>
      <c r="AI49" s="58"/>
      <c r="AJ49" s="58"/>
    </row>
    <row r="50" spans="1:36" ht="50.1" customHeight="1" x14ac:dyDescent="0.25">
      <c r="A50" s="32" t="str">
        <f t="shared" ref="A50" si="41">C49</f>
        <v/>
      </c>
      <c r="B50" s="134"/>
      <c r="C50" s="134"/>
      <c r="D50" s="134"/>
      <c r="E50" s="137"/>
      <c r="F50" s="134"/>
      <c r="G50" s="131"/>
      <c r="H50" s="143"/>
      <c r="I50" s="129"/>
      <c r="J50" s="19" t="s">
        <v>69</v>
      </c>
      <c r="K50" s="16"/>
      <c r="L50" s="28"/>
      <c r="M50" s="28"/>
      <c r="N50" s="28"/>
      <c r="O50" s="28"/>
      <c r="P50" s="28"/>
      <c r="Q50" s="17"/>
      <c r="AC50" s="58"/>
      <c r="AD50" s="58"/>
      <c r="AE50" s="58"/>
      <c r="AF50" s="58"/>
      <c r="AG50" s="58"/>
      <c r="AH50" s="58"/>
      <c r="AI50" s="58"/>
      <c r="AJ50" s="58"/>
    </row>
    <row r="51" spans="1:36" ht="50.1" customHeight="1" x14ac:dyDescent="0.25">
      <c r="A51" s="32" t="str">
        <f t="shared" ref="A51" si="42">C49</f>
        <v/>
      </c>
      <c r="B51" s="135"/>
      <c r="C51" s="135"/>
      <c r="D51" s="135"/>
      <c r="E51" s="138"/>
      <c r="F51" s="135"/>
      <c r="G51" s="132"/>
      <c r="H51" s="144"/>
      <c r="I51" s="129"/>
      <c r="J51" s="19" t="s">
        <v>70</v>
      </c>
      <c r="K51" s="16"/>
      <c r="L51" s="28"/>
      <c r="M51" s="28"/>
      <c r="N51" s="28"/>
      <c r="O51" s="28"/>
      <c r="P51" s="28"/>
      <c r="Q51" s="17"/>
      <c r="AC51" s="58"/>
      <c r="AD51" s="58"/>
      <c r="AE51" s="58"/>
      <c r="AF51" s="58"/>
      <c r="AG51" s="58"/>
      <c r="AH51" s="58"/>
      <c r="AI51" s="58"/>
      <c r="AJ51" s="58"/>
    </row>
    <row r="52" spans="1:36" ht="50.1" customHeight="1" x14ac:dyDescent="0.25">
      <c r="A52" s="32" t="str">
        <f t="shared" ref="A52" si="43">C52</f>
        <v/>
      </c>
      <c r="B52" s="133" t="str">
        <f>IF(OR(ISBLANK('1. Tabulación de datos'!C63), '1. Tabulación de datos'!C63=""), "", '1. Tabulación de datos'!C63)</f>
        <v/>
      </c>
      <c r="C52" s="133" t="str">
        <f>IF(OR(ISBLANK('1. Tabulación de datos'!E63), '1. Tabulación de datos'!E63=""), "", '1. Tabulación de datos'!E63)</f>
        <v/>
      </c>
      <c r="D52" s="133" t="str">
        <f>IF(OR(ISBLANK('1. Tabulación de datos'!F63), '1. Tabulación de datos'!F63=""), "", '1. Tabulación de datos'!F63)</f>
        <v/>
      </c>
      <c r="E52" s="136" t="str">
        <f>IF(OR(ISBLANK('1. Tabulación de datos'!H63), '1. Tabulación de datos'!H63=""), "", '1. Tabulación de datos'!H63)</f>
        <v/>
      </c>
      <c r="F52" s="133" t="str">
        <f>IF(OR(ISBLANK('1. Tabulación de datos'!G63), '1. Tabulación de datos'!G63=""), "", '1. Tabulación de datos'!G63)</f>
        <v/>
      </c>
      <c r="G52" s="130"/>
      <c r="H52" s="143" t="str">
        <f>IF(OR(ISBLANK('1. Tabulación de datos'!N63), '1. Tabulación de datos'!N63=""), "", '1. Tabulación de datos'!N63)</f>
        <v/>
      </c>
      <c r="I52" s="129" t="str">
        <f t="shared" ref="I52" si="44">IF(OR(E52="", H52=""), "", IF(E52 &lt;= H52, "Sí", "No"))</f>
        <v/>
      </c>
      <c r="J52" s="19" t="s">
        <v>68</v>
      </c>
      <c r="K52" s="16"/>
      <c r="L52" s="28"/>
      <c r="M52" s="28"/>
      <c r="N52" s="28"/>
      <c r="O52" s="28"/>
      <c r="P52" s="28"/>
      <c r="Q52" s="17"/>
      <c r="AC52" s="58"/>
      <c r="AD52" s="58"/>
      <c r="AE52" s="58"/>
      <c r="AF52" s="58"/>
      <c r="AG52" s="58"/>
      <c r="AH52" s="58"/>
      <c r="AI52" s="58"/>
      <c r="AJ52" s="58"/>
    </row>
    <row r="53" spans="1:36" ht="50.1" customHeight="1" x14ac:dyDescent="0.25">
      <c r="A53" s="32" t="str">
        <f t="shared" ref="A53" si="45">C52</f>
        <v/>
      </c>
      <c r="B53" s="134"/>
      <c r="C53" s="134"/>
      <c r="D53" s="134"/>
      <c r="E53" s="137"/>
      <c r="F53" s="134"/>
      <c r="G53" s="131"/>
      <c r="H53" s="143"/>
      <c r="I53" s="129"/>
      <c r="J53" s="19" t="s">
        <v>69</v>
      </c>
      <c r="K53" s="16"/>
      <c r="L53" s="28"/>
      <c r="M53" s="28"/>
      <c r="N53" s="28"/>
      <c r="O53" s="28"/>
      <c r="P53" s="28"/>
      <c r="Q53" s="17"/>
      <c r="AC53" s="58"/>
      <c r="AD53" s="58"/>
      <c r="AE53" s="58"/>
      <c r="AF53" s="58"/>
      <c r="AG53" s="58"/>
      <c r="AH53" s="58"/>
      <c r="AI53" s="58"/>
      <c r="AJ53" s="58"/>
    </row>
    <row r="54" spans="1:36" ht="50.1" customHeight="1" x14ac:dyDescent="0.25">
      <c r="A54" s="32" t="str">
        <f t="shared" ref="A54" si="46">C52</f>
        <v/>
      </c>
      <c r="B54" s="135"/>
      <c r="C54" s="135"/>
      <c r="D54" s="135"/>
      <c r="E54" s="138"/>
      <c r="F54" s="135"/>
      <c r="G54" s="132"/>
      <c r="H54" s="144"/>
      <c r="I54" s="129"/>
      <c r="J54" s="19" t="s">
        <v>70</v>
      </c>
      <c r="K54" s="16"/>
      <c r="L54" s="28"/>
      <c r="M54" s="28"/>
      <c r="N54" s="28"/>
      <c r="O54" s="28"/>
      <c r="P54" s="28"/>
      <c r="Q54" s="17"/>
      <c r="AC54" s="58"/>
      <c r="AD54" s="58"/>
      <c r="AE54" s="58"/>
      <c r="AF54" s="58"/>
      <c r="AG54" s="58"/>
      <c r="AH54" s="58"/>
      <c r="AI54" s="58"/>
      <c r="AJ54" s="58"/>
    </row>
    <row r="55" spans="1:36" ht="18.75" x14ac:dyDescent="0.25">
      <c r="B55" s="59"/>
      <c r="C55" s="59"/>
      <c r="D55" s="59"/>
      <c r="O55" s="58"/>
      <c r="P55" s="58"/>
      <c r="Q55" s="27"/>
      <c r="AC55" s="58"/>
      <c r="AD55" s="58"/>
      <c r="AE55" s="58"/>
      <c r="AF55" s="58"/>
      <c r="AG55" s="58"/>
      <c r="AH55" s="58"/>
      <c r="AI55" s="58"/>
      <c r="AJ55" s="58"/>
    </row>
    <row r="56" spans="1:36" ht="18.75" x14ac:dyDescent="0.25">
      <c r="O56" s="58"/>
      <c r="P56" s="58"/>
      <c r="Q56" s="27"/>
      <c r="AC56" s="58"/>
      <c r="AD56" s="58"/>
      <c r="AE56" s="58"/>
      <c r="AF56" s="58"/>
      <c r="AG56" s="58"/>
      <c r="AH56" s="58"/>
      <c r="AI56" s="58"/>
      <c r="AJ56" s="58"/>
    </row>
    <row r="57" spans="1:36" ht="18.75" x14ac:dyDescent="0.25">
      <c r="O57" s="58"/>
      <c r="P57" s="58"/>
      <c r="Q57" s="27"/>
      <c r="AC57" s="58"/>
      <c r="AD57" s="58"/>
      <c r="AE57" s="58"/>
      <c r="AF57" s="58"/>
      <c r="AG57" s="58"/>
      <c r="AH57" s="58"/>
      <c r="AI57" s="58"/>
      <c r="AJ57" s="58"/>
    </row>
    <row r="58" spans="1:36" ht="18.75" x14ac:dyDescent="0.25">
      <c r="O58" s="58"/>
      <c r="P58" s="58"/>
      <c r="Q58" s="27"/>
      <c r="AC58" s="58"/>
      <c r="AD58" s="58"/>
      <c r="AE58" s="58"/>
      <c r="AF58" s="58"/>
      <c r="AG58" s="58"/>
      <c r="AH58" s="58"/>
      <c r="AI58" s="58"/>
      <c r="AJ58" s="58"/>
    </row>
    <row r="59" spans="1:36" ht="18.75" x14ac:dyDescent="0.25">
      <c r="O59" s="58"/>
      <c r="P59" s="58"/>
      <c r="Q59" s="27"/>
      <c r="AC59" s="58"/>
      <c r="AD59" s="58"/>
      <c r="AE59" s="58"/>
      <c r="AF59" s="58"/>
      <c r="AG59" s="58"/>
      <c r="AH59" s="58"/>
      <c r="AI59" s="58"/>
      <c r="AJ59" s="58"/>
    </row>
    <row r="60" spans="1:36" ht="18.75" x14ac:dyDescent="0.25">
      <c r="O60" s="58"/>
      <c r="P60" s="58"/>
      <c r="Q60" s="27"/>
      <c r="AC60" s="58"/>
      <c r="AD60" s="58"/>
      <c r="AE60" s="58"/>
      <c r="AF60" s="58"/>
      <c r="AG60" s="58"/>
      <c r="AH60" s="58"/>
      <c r="AI60" s="58"/>
      <c r="AJ60" s="58"/>
    </row>
    <row r="61" spans="1:36" ht="18.75" x14ac:dyDescent="0.25">
      <c r="O61" s="58"/>
      <c r="P61" s="58"/>
      <c r="Q61" s="27"/>
      <c r="AC61" s="58"/>
      <c r="AD61" s="58"/>
      <c r="AE61" s="58"/>
      <c r="AF61" s="58"/>
      <c r="AG61" s="58"/>
      <c r="AH61" s="58"/>
      <c r="AI61" s="58"/>
      <c r="AJ61" s="58"/>
    </row>
    <row r="62" spans="1:36" x14ac:dyDescent="0.25">
      <c r="AC62" s="58"/>
      <c r="AD62" s="58"/>
      <c r="AE62" s="58"/>
      <c r="AF62" s="58"/>
      <c r="AG62" s="58"/>
      <c r="AH62" s="58"/>
      <c r="AI62" s="58"/>
      <c r="AJ62" s="58"/>
    </row>
    <row r="63" spans="1:36" x14ac:dyDescent="0.25">
      <c r="AC63" s="58"/>
      <c r="AD63" s="58"/>
      <c r="AE63" s="58"/>
      <c r="AF63" s="58"/>
      <c r="AG63" s="58"/>
      <c r="AH63" s="58"/>
      <c r="AI63" s="58"/>
      <c r="AJ63" s="58"/>
    </row>
  </sheetData>
  <sheetProtection algorithmName="SHA-512" hashValue="63XBdOp0m0qJIvuxhOUwRMNDXDICSpW0I2aMMtMExc8kJJ2zFfNogP+OsTHmgK79mbrYMYKXI4Wn/4MpRNc3YA==" saltValue="2XVfsbo9ZwGPhql11sPsnA==" spinCount="100000" sheet="1" objects="1" scenarios="1" formatCells="0" formatColumns="0" formatRows="0"/>
  <mergeCells count="144">
    <mergeCell ref="D2:Q2"/>
    <mergeCell ref="D3:Q3"/>
    <mergeCell ref="B52:B54"/>
    <mergeCell ref="D4:E4"/>
    <mergeCell ref="B13:B15"/>
    <mergeCell ref="B16:B18"/>
    <mergeCell ref="B11:B12"/>
    <mergeCell ref="B19:B21"/>
    <mergeCell ref="B22:B24"/>
    <mergeCell ref="B25:B27"/>
    <mergeCell ref="B28:B30"/>
    <mergeCell ref="B31:B33"/>
    <mergeCell ref="B34:B36"/>
    <mergeCell ref="E49:E51"/>
    <mergeCell ref="C11:C12"/>
    <mergeCell ref="B2:C7"/>
    <mergeCell ref="B8:C8"/>
    <mergeCell ref="D37:D39"/>
    <mergeCell ref="D28:D30"/>
    <mergeCell ref="D19:D21"/>
    <mergeCell ref="C46:C48"/>
    <mergeCell ref="D5:J5"/>
    <mergeCell ref="C28:C30"/>
    <mergeCell ref="C19:C21"/>
    <mergeCell ref="C25:C27"/>
    <mergeCell ref="D25:D27"/>
    <mergeCell ref="K5:Q5"/>
    <mergeCell ref="K6:Q6"/>
    <mergeCell ref="K7:Q7"/>
    <mergeCell ref="B37:B39"/>
    <mergeCell ref="B40:B42"/>
    <mergeCell ref="B43:B45"/>
    <mergeCell ref="B46:B48"/>
    <mergeCell ref="G34:G36"/>
    <mergeCell ref="H34:H36"/>
    <mergeCell ref="G25:G27"/>
    <mergeCell ref="H25:H27"/>
    <mergeCell ref="G28:G30"/>
    <mergeCell ref="H28:H30"/>
    <mergeCell ref="I28:I30"/>
    <mergeCell ref="C16:C18"/>
    <mergeCell ref="D16:D18"/>
    <mergeCell ref="C13:C15"/>
    <mergeCell ref="D13:D15"/>
    <mergeCell ref="C22:C24"/>
    <mergeCell ref="D22:D24"/>
    <mergeCell ref="F37:F39"/>
    <mergeCell ref="G37:G39"/>
    <mergeCell ref="B49:B51"/>
    <mergeCell ref="D6:E6"/>
    <mergeCell ref="D7:E7"/>
    <mergeCell ref="D8:E8"/>
    <mergeCell ref="G11:G12"/>
    <mergeCell ref="H11:H12"/>
    <mergeCell ref="I11:I12"/>
    <mergeCell ref="P11:P12"/>
    <mergeCell ref="Q11:Q12"/>
    <mergeCell ref="D11:D12"/>
    <mergeCell ref="K10:O10"/>
    <mergeCell ref="F11:F12"/>
    <mergeCell ref="J11:O11"/>
    <mergeCell ref="F6:J6"/>
    <mergeCell ref="F7:J7"/>
    <mergeCell ref="F8:J8"/>
    <mergeCell ref="C37:C39"/>
    <mergeCell ref="C31:C33"/>
    <mergeCell ref="D31:D33"/>
    <mergeCell ref="B9:Q9"/>
    <mergeCell ref="H31:H33"/>
    <mergeCell ref="I31:I33"/>
    <mergeCell ref="C34:C36"/>
    <mergeCell ref="D34:D36"/>
    <mergeCell ref="I37:I39"/>
    <mergeCell ref="E11:E12"/>
    <mergeCell ref="I46:I48"/>
    <mergeCell ref="I52:I54"/>
    <mergeCell ref="I43:I45"/>
    <mergeCell ref="I34:I36"/>
    <mergeCell ref="I25:I27"/>
    <mergeCell ref="I13:I15"/>
    <mergeCell ref="G16:G18"/>
    <mergeCell ref="H16:H18"/>
    <mergeCell ref="I16:I18"/>
    <mergeCell ref="G13:G15"/>
    <mergeCell ref="H13:H15"/>
    <mergeCell ref="G19:G21"/>
    <mergeCell ref="H19:H21"/>
    <mergeCell ref="I19:I21"/>
    <mergeCell ref="G22:G24"/>
    <mergeCell ref="H22:H24"/>
    <mergeCell ref="I22:I24"/>
    <mergeCell ref="G31:G33"/>
    <mergeCell ref="G49:G51"/>
    <mergeCell ref="H49:H51"/>
    <mergeCell ref="I49:I51"/>
    <mergeCell ref="C43:C45"/>
    <mergeCell ref="D43:D45"/>
    <mergeCell ref="G43:G45"/>
    <mergeCell ref="H43:H45"/>
    <mergeCell ref="E40:E42"/>
    <mergeCell ref="F46:F48"/>
    <mergeCell ref="E46:E48"/>
    <mergeCell ref="G46:G48"/>
    <mergeCell ref="H46:H48"/>
    <mergeCell ref="C40:C42"/>
    <mergeCell ref="D40:D42"/>
    <mergeCell ref="F40:F42"/>
    <mergeCell ref="D46:D48"/>
    <mergeCell ref="F43:F45"/>
    <mergeCell ref="E43:E45"/>
    <mergeCell ref="H40:H42"/>
    <mergeCell ref="C52:C54"/>
    <mergeCell ref="D52:D54"/>
    <mergeCell ref="G52:G54"/>
    <mergeCell ref="H52:H54"/>
    <mergeCell ref="C49:C51"/>
    <mergeCell ref="D49:D51"/>
    <mergeCell ref="F49:F51"/>
    <mergeCell ref="E52:E54"/>
    <mergeCell ref="F52:F54"/>
    <mergeCell ref="F4:J4"/>
    <mergeCell ref="K4:M4"/>
    <mergeCell ref="N4:Q4"/>
    <mergeCell ref="K8:Q8"/>
    <mergeCell ref="I40:I42"/>
    <mergeCell ref="G40:G42"/>
    <mergeCell ref="F13:F15"/>
    <mergeCell ref="E13:E15"/>
    <mergeCell ref="E16:E18"/>
    <mergeCell ref="F16:F18"/>
    <mergeCell ref="E19:E21"/>
    <mergeCell ref="F19:F21"/>
    <mergeCell ref="E22:E24"/>
    <mergeCell ref="F22:F24"/>
    <mergeCell ref="E25:E27"/>
    <mergeCell ref="F25:F27"/>
    <mergeCell ref="E28:E30"/>
    <mergeCell ref="F28:F30"/>
    <mergeCell ref="E31:E33"/>
    <mergeCell ref="F31:F33"/>
    <mergeCell ref="E34:E36"/>
    <mergeCell ref="F34:F36"/>
    <mergeCell ref="E37:E39"/>
    <mergeCell ref="H37:H39"/>
  </mergeCells>
  <conditionalFormatting sqref="Q13">
    <cfRule type="expression" dxfId="0" priority="3">
      <formula>AND(ISLOGICAL(Q13), Q13=TRUE)</formula>
    </cfRule>
  </conditionalFormatting>
  <dataValidations count="2">
    <dataValidation type="list" allowBlank="1" showInputMessage="1" showErrorMessage="1" sqref="J13:J54" xr:uid="{7DA300E1-F7B7-4A7D-92CE-7230A9BC624B}">
      <formula1>"Al Resultado de Aprendizaje de la carrera/programa, Al Resultado de Aprendizaje del curso, Al instrumento de medición del Resultado de Aprendizaje"</formula1>
    </dataValidation>
    <dataValidation type="list" allowBlank="1" showInputMessage="1" showErrorMessage="1" sqref="Q13:Q54" xr:uid="{2AEE9016-6E30-406C-8DFF-5A40E263CC6C}">
      <formula1>"Sí,No"</formula1>
    </dataValidation>
  </dataValidations>
  <pageMargins left="0.7" right="0.7" top="0.75" bottom="0.75" header="0.3" footer="0.3"/>
  <pageSetup paperSize="9" scale="23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7E97C-DFD5-4329-9E11-146088CE61FC}">
  <sheetPr>
    <pageSetUpPr fitToPage="1"/>
  </sheetPr>
  <dimension ref="A2:AK20"/>
  <sheetViews>
    <sheetView zoomScale="30" zoomScaleNormal="30" zoomScaleSheetLayoutView="50" workbookViewId="0">
      <selection activeCell="G7" sqref="G7:J7"/>
    </sheetView>
  </sheetViews>
  <sheetFormatPr baseColWidth="10" defaultRowHeight="15" x14ac:dyDescent="0.25"/>
  <cols>
    <col min="1" max="1" width="21" style="32" customWidth="1"/>
    <col min="2" max="2" width="19.140625" style="32" customWidth="1"/>
    <col min="3" max="3" width="15.28515625" style="32" customWidth="1"/>
    <col min="4" max="5" width="23.42578125" style="32" customWidth="1"/>
    <col min="6" max="13" width="11.7109375" style="32" customWidth="1"/>
    <col min="14" max="14" width="20.7109375" style="32" customWidth="1"/>
    <col min="15" max="23" width="11.7109375" style="32" customWidth="1"/>
    <col min="24" max="26" width="11.42578125" style="32"/>
    <col min="27" max="28" width="27.140625" style="32" customWidth="1"/>
    <col min="29" max="35" width="11.42578125" style="32" hidden="1" customWidth="1"/>
    <col min="36" max="37" width="11.42578125" style="32" customWidth="1"/>
    <col min="38" max="16384" width="11.42578125" style="32"/>
  </cols>
  <sheetData>
    <row r="2" spans="1:35" ht="54" customHeight="1" x14ac:dyDescent="0.25">
      <c r="A2" s="208"/>
      <c r="B2" s="209"/>
      <c r="C2" s="210"/>
      <c r="D2" s="112" t="s">
        <v>85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6"/>
      <c r="AC2" s="62"/>
      <c r="AD2" s="62"/>
      <c r="AE2" s="62"/>
      <c r="AF2" s="62"/>
      <c r="AG2" s="62"/>
      <c r="AH2" s="62"/>
      <c r="AI2" s="62"/>
    </row>
    <row r="3" spans="1:35" ht="29.25" customHeight="1" x14ac:dyDescent="0.25">
      <c r="A3" s="211"/>
      <c r="B3" s="212"/>
      <c r="C3" s="213"/>
      <c r="D3" s="115" t="s">
        <v>82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62"/>
      <c r="AD3" s="62"/>
      <c r="AE3" s="62"/>
      <c r="AF3" s="62"/>
      <c r="AG3" s="62"/>
      <c r="AH3" s="62"/>
      <c r="AI3" s="62"/>
    </row>
    <row r="4" spans="1:35" ht="42" customHeight="1" x14ac:dyDescent="0.25">
      <c r="A4" s="211"/>
      <c r="B4" s="212"/>
      <c r="C4" s="213"/>
      <c r="D4" s="190" t="s">
        <v>50</v>
      </c>
      <c r="E4" s="190"/>
      <c r="F4" s="190"/>
      <c r="G4" s="190"/>
      <c r="H4" s="190"/>
      <c r="I4" s="190"/>
      <c r="J4" s="190"/>
      <c r="K4" s="190" t="s">
        <v>3</v>
      </c>
      <c r="L4" s="190"/>
      <c r="M4" s="190"/>
      <c r="N4" s="190"/>
      <c r="O4" s="190"/>
      <c r="P4" s="190"/>
      <c r="Q4" s="190" t="s">
        <v>15</v>
      </c>
      <c r="R4" s="190"/>
      <c r="S4" s="190"/>
      <c r="T4" s="190"/>
      <c r="U4" s="190"/>
      <c r="V4" s="190"/>
      <c r="W4" s="190"/>
      <c r="X4" s="190"/>
      <c r="Y4" s="190"/>
      <c r="Z4" s="190"/>
      <c r="AA4" s="190" t="s">
        <v>40</v>
      </c>
      <c r="AB4" s="190"/>
      <c r="AC4" s="62"/>
      <c r="AD4" s="62"/>
      <c r="AE4" s="62"/>
      <c r="AF4" s="62"/>
      <c r="AG4" s="62"/>
      <c r="AH4" s="62"/>
      <c r="AI4" s="62"/>
    </row>
    <row r="5" spans="1:35" ht="62.25" customHeight="1" x14ac:dyDescent="0.25">
      <c r="A5" s="211"/>
      <c r="B5" s="212"/>
      <c r="C5" s="213"/>
      <c r="D5" s="149" t="s">
        <v>13</v>
      </c>
      <c r="E5" s="149"/>
      <c r="F5" s="149"/>
      <c r="G5" s="200">
        <f>'2.Análisis y acciones de mejora'!F4</f>
        <v>0</v>
      </c>
      <c r="H5" s="200"/>
      <c r="I5" s="200"/>
      <c r="J5" s="200"/>
      <c r="K5" s="191" t="s">
        <v>12</v>
      </c>
      <c r="L5" s="191"/>
      <c r="M5" s="191"/>
      <c r="N5" s="191"/>
      <c r="O5" s="191"/>
      <c r="P5" s="191"/>
      <c r="Q5" s="193" t="str">
        <f>'2.Análisis y acciones de mejora'!F6</f>
        <v xml:space="preserve">• </v>
      </c>
      <c r="R5" s="193"/>
      <c r="S5" s="193"/>
      <c r="T5" s="193"/>
      <c r="U5" s="193"/>
      <c r="V5" s="193"/>
      <c r="W5" s="193"/>
      <c r="X5" s="193"/>
      <c r="Y5" s="193"/>
      <c r="Z5" s="193"/>
      <c r="AA5" s="195" t="str">
        <f>'2.Análisis y acciones de mejora'!K6</f>
        <v/>
      </c>
      <c r="AB5" s="196"/>
      <c r="AC5" s="63" t="str">
        <f>AA5</f>
        <v/>
      </c>
      <c r="AD5" s="62">
        <v>0</v>
      </c>
      <c r="AE5" s="63" t="str">
        <f>AA6</f>
        <v/>
      </c>
      <c r="AF5" s="62">
        <v>0</v>
      </c>
      <c r="AG5" s="63" t="str">
        <f>AA7</f>
        <v/>
      </c>
      <c r="AH5" s="62">
        <v>0</v>
      </c>
      <c r="AI5" s="62"/>
    </row>
    <row r="6" spans="1:35" ht="62.25" customHeight="1" x14ac:dyDescent="0.25">
      <c r="A6" s="203" t="s">
        <v>78</v>
      </c>
      <c r="B6" s="204"/>
      <c r="C6" s="205"/>
      <c r="D6" s="199" t="s">
        <v>39</v>
      </c>
      <c r="E6" s="199"/>
      <c r="F6" s="199"/>
      <c r="G6" s="200">
        <f>'2.Análisis y acciones de mejora'!N4</f>
        <v>0</v>
      </c>
      <c r="H6" s="200"/>
      <c r="I6" s="200"/>
      <c r="J6" s="200"/>
      <c r="K6" s="191" t="s">
        <v>28</v>
      </c>
      <c r="L6" s="191"/>
      <c r="M6" s="191"/>
      <c r="N6" s="191"/>
      <c r="O6" s="191"/>
      <c r="P6" s="191"/>
      <c r="Q6" s="193" t="str">
        <f>'2.Análisis y acciones de mejora'!F7</f>
        <v xml:space="preserve">• </v>
      </c>
      <c r="R6" s="193"/>
      <c r="S6" s="193"/>
      <c r="T6" s="193"/>
      <c r="U6" s="193"/>
      <c r="V6" s="193"/>
      <c r="W6" s="193"/>
      <c r="X6" s="193"/>
      <c r="Y6" s="193"/>
      <c r="Z6" s="193"/>
      <c r="AA6" s="195" t="str">
        <f>'2.Análisis y acciones de mejora'!K7</f>
        <v/>
      </c>
      <c r="AB6" s="196"/>
      <c r="AC6" s="63" t="str">
        <f>AA5</f>
        <v/>
      </c>
      <c r="AD6" s="62">
        <v>1</v>
      </c>
      <c r="AE6" s="64" t="str">
        <f>AA6</f>
        <v/>
      </c>
      <c r="AF6" s="62">
        <v>1</v>
      </c>
      <c r="AG6" s="64" t="str">
        <f>AA7</f>
        <v/>
      </c>
      <c r="AH6" s="62">
        <v>1</v>
      </c>
      <c r="AI6" s="62"/>
    </row>
    <row r="7" spans="1:35" ht="62.25" customHeight="1" x14ac:dyDescent="0.25">
      <c r="A7" s="173"/>
      <c r="B7" s="206"/>
      <c r="C7" s="207"/>
      <c r="D7" s="187" t="s">
        <v>41</v>
      </c>
      <c r="E7" s="187"/>
      <c r="F7" s="187"/>
      <c r="G7" s="201">
        <f>'1. Tabulación de datos'!G6</f>
        <v>0</v>
      </c>
      <c r="H7" s="202"/>
      <c r="I7" s="202"/>
      <c r="J7" s="202"/>
      <c r="K7" s="192" t="s">
        <v>30</v>
      </c>
      <c r="L7" s="192"/>
      <c r="M7" s="192"/>
      <c r="N7" s="192"/>
      <c r="O7" s="192"/>
      <c r="P7" s="192"/>
      <c r="Q7" s="194" t="str">
        <f>'2.Análisis y acciones de mejora'!F8</f>
        <v xml:space="preserve">• </v>
      </c>
      <c r="R7" s="194"/>
      <c r="S7" s="194"/>
      <c r="T7" s="194"/>
      <c r="U7" s="194"/>
      <c r="V7" s="194"/>
      <c r="W7" s="194"/>
      <c r="X7" s="194"/>
      <c r="Y7" s="194"/>
      <c r="Z7" s="194"/>
      <c r="AA7" s="197" t="str">
        <f>'2.Análisis y acciones de mejora'!K8</f>
        <v/>
      </c>
      <c r="AB7" s="198"/>
      <c r="AC7" s="62"/>
      <c r="AD7" s="62"/>
      <c r="AE7" s="62"/>
      <c r="AF7" s="62"/>
      <c r="AG7" s="62"/>
      <c r="AH7" s="62"/>
      <c r="AI7" s="62"/>
    </row>
    <row r="8" spans="1:35" ht="67.5" customHeight="1" x14ac:dyDescent="0.25">
      <c r="A8" s="69" t="s">
        <v>7</v>
      </c>
      <c r="B8" s="70" t="s">
        <v>5</v>
      </c>
      <c r="C8" s="70" t="s">
        <v>25</v>
      </c>
      <c r="D8" s="181" t="s">
        <v>24</v>
      </c>
      <c r="E8" s="181"/>
      <c r="F8" s="176" t="s">
        <v>8</v>
      </c>
      <c r="G8" s="176"/>
      <c r="H8" s="176" t="s">
        <v>9</v>
      </c>
      <c r="I8" s="176"/>
      <c r="J8" s="176" t="s">
        <v>10</v>
      </c>
      <c r="K8" s="176"/>
      <c r="L8" s="176" t="s">
        <v>11</v>
      </c>
      <c r="M8" s="176"/>
      <c r="N8" s="69" t="s">
        <v>49</v>
      </c>
      <c r="O8" s="176" t="s">
        <v>23</v>
      </c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73" t="s">
        <v>47</v>
      </c>
      <c r="AB8" s="73" t="s">
        <v>48</v>
      </c>
      <c r="AC8" s="65"/>
    </row>
    <row r="9" spans="1:35" ht="99.75" customHeight="1" x14ac:dyDescent="0.25">
      <c r="A9" s="216" t="s">
        <v>12</v>
      </c>
      <c r="B9" s="179" t="str">
        <f>'2.Análisis y acciones de mejora'!R6</f>
        <v xml:space="preserve">• </v>
      </c>
      <c r="C9" s="179" t="str">
        <f>'2.Análisis y acciones de mejora'!S6</f>
        <v xml:space="preserve">• </v>
      </c>
      <c r="D9" s="179" t="str">
        <f>IF('1. Tabulación de datos'!J10="","",'1. Tabulación de datos'!J10)</f>
        <v>Colocar el criterio 1</v>
      </c>
      <c r="E9" s="179"/>
      <c r="F9" s="180" t="str">
        <f>IFERROR(AVERAGEIFS('1. Tabulación de datos'!$J$11:$J$66,'1. Tabulación de datos'!$A$11:$A$66,"Inicial",'1. Tabulación de datos'!$I$11:$I$66,"Insatisfactorio"), "")</f>
        <v/>
      </c>
      <c r="G9" s="180"/>
      <c r="H9" s="180" t="str">
        <f>IFERROR(AVERAGEIFS('1. Tabulación de datos'!$J$11:$J$66,'1. Tabulación de datos'!$A$11:$A$66,"Inicial",'1. Tabulación de datos'!$I$11:$I$66,"En desarrollo"), "")</f>
        <v/>
      </c>
      <c r="I9" s="180"/>
      <c r="J9" s="180" t="str">
        <f>IFERROR(AVERAGEIFS('1. Tabulación de datos'!$J$11:$J$66,'1. Tabulación de datos'!$A$11:$A$66,"Inicial",'1. Tabulación de datos'!$I$11:$I$66,"Satisfactorio"), "")</f>
        <v/>
      </c>
      <c r="K9" s="180"/>
      <c r="L9" s="182" t="str">
        <f>IFERROR(AVERAGEIFS('1. Tabulación de datos'!$J$11:$J$66,'1. Tabulación de datos'!$A$11:$A$66,"Inicial",'1. Tabulación de datos'!$I$11:$I$66,"Ejemplar"), "")</f>
        <v/>
      </c>
      <c r="M9" s="182"/>
      <c r="N9" s="71" t="str">
        <f>IFERROR(J9+L9,"")</f>
        <v/>
      </c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4"/>
      <c r="AA9" s="214" t="s">
        <v>27</v>
      </c>
      <c r="AB9" s="214" t="s">
        <v>52</v>
      </c>
      <c r="AC9" s="66"/>
    </row>
    <row r="10" spans="1:35" ht="99.75" customHeight="1" x14ac:dyDescent="0.25">
      <c r="A10" s="216"/>
      <c r="B10" s="179"/>
      <c r="C10" s="179"/>
      <c r="D10" s="179" t="str">
        <f>IF('1. Tabulación de datos'!K10="","",'1. Tabulación de datos'!K10)</f>
        <v>Colocar el criterio 2</v>
      </c>
      <c r="E10" s="179"/>
      <c r="F10" s="180" t="str">
        <f>IFERROR(AVERAGEIFS('1. Tabulación de datos'!$K$11:$K$66,'1. Tabulación de datos'!$A$11:$A$66,"Inicial",'1. Tabulación de datos'!$I$11:$I$66,"Insatisfactorio"), "")</f>
        <v/>
      </c>
      <c r="G10" s="180"/>
      <c r="H10" s="180" t="str">
        <f>IFERROR(AVERAGEIFS('1. Tabulación de datos'!$K$11:$K$66,'1. Tabulación de datos'!$A$11:$A$66,"Inicial",'1. Tabulación de datos'!$I$11:$I$66,"En desarrollo"), "")</f>
        <v/>
      </c>
      <c r="I10" s="180"/>
      <c r="J10" s="180" t="str">
        <f>IFERROR(AVERAGEIFS('1. Tabulación de datos'!$K$11:$K$66,'1. Tabulación de datos'!$A$11:$A$66,"Inicial",'1. Tabulación de datos'!$I$11:$I$66,"Satisfactorio"), "")</f>
        <v/>
      </c>
      <c r="K10" s="180"/>
      <c r="L10" s="180" t="str">
        <f>IFERROR(AVERAGEIFS('1. Tabulación de datos'!$K$11:$K$66,'1. Tabulación de datos'!$A$11:$A$66,"Inicial",'1. Tabulación de datos'!$I$11:$I$66,"Ejemplar"), "")</f>
        <v/>
      </c>
      <c r="M10" s="180"/>
      <c r="N10" s="72" t="str">
        <f>IFERROR(J10+L10,"")</f>
        <v/>
      </c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4"/>
      <c r="AA10" s="215"/>
      <c r="AB10" s="215"/>
      <c r="AC10" s="66"/>
    </row>
    <row r="11" spans="1:35" ht="99.75" customHeight="1" x14ac:dyDescent="0.25">
      <c r="A11" s="216"/>
      <c r="B11" s="179"/>
      <c r="C11" s="179"/>
      <c r="D11" s="179" t="str">
        <f>IF('1. Tabulación de datos'!L10="","",'1. Tabulación de datos'!L10)</f>
        <v>Colocar el criterio 3</v>
      </c>
      <c r="E11" s="179"/>
      <c r="F11" s="180" t="str">
        <f>IFERROR(AVERAGEIFS('1. Tabulación de datos'!$L$11:$L$66,'1. Tabulación de datos'!$A$11:$A$66,"Inicial",'1. Tabulación de datos'!$I$11:$I$66,"Insatisfactorio"), "")</f>
        <v/>
      </c>
      <c r="G11" s="180"/>
      <c r="H11" s="180" t="str">
        <f>IFERROR(AVERAGEIFS('1. Tabulación de datos'!$L$11:$L$66,'1. Tabulación de datos'!$A$11:$A$66,"Inicial",'1. Tabulación de datos'!$I$11:$I$66,"En desarrollo"), "")</f>
        <v/>
      </c>
      <c r="I11" s="180"/>
      <c r="J11" s="180" t="str">
        <f>IFERROR(AVERAGEIFS('1. Tabulación de datos'!$L$11:$L$66,'1. Tabulación de datos'!$A$11:$A$66,"Inicial",'1. Tabulación de datos'!$I$11:$I$66,"Satisfactorio"), "")</f>
        <v/>
      </c>
      <c r="K11" s="180"/>
      <c r="L11" s="180" t="str">
        <f>IFERROR(AVERAGEIFS('1. Tabulación de datos'!$L$11:$L$66,'1. Tabulación de datos'!$A$11:$A$66,"Inicial",'1. Tabulación de datos'!$I$11:$I$66,"Ejemplar"), "")</f>
        <v/>
      </c>
      <c r="M11" s="180"/>
      <c r="N11" s="72" t="str">
        <f>IFERROR(J11+L11,"")</f>
        <v/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4"/>
      <c r="AA11" s="177" t="str">
        <f>IFERROR(IF(AND(OR(ISBLANK(N9),N9&gt;=AA5), OR(ISBLANK(N10),N10&gt;AA5),OR(ISBLANK(N11),N11&gt;AA5), OR(ISBLANK(N12), N12&gt;AA5)),"Cumple", "No Cumple"),"")</f>
        <v>No Cumple</v>
      </c>
      <c r="AB11" s="215"/>
      <c r="AC11" s="66"/>
    </row>
    <row r="12" spans="1:35" ht="99.75" customHeight="1" x14ac:dyDescent="0.25">
      <c r="A12" s="216"/>
      <c r="B12" s="179"/>
      <c r="C12" s="179"/>
      <c r="D12" s="179" t="str">
        <f>IF('1. Tabulación de datos'!M10="","",'1. Tabulación de datos'!M10)</f>
        <v>Colocar el criterio 4</v>
      </c>
      <c r="E12" s="179"/>
      <c r="F12" s="180" t="str">
        <f>IFERROR(AVERAGEIFS('1. Tabulación de datos'!$M$11:$M$66,'1. Tabulación de datos'!$A$11:$A$66,"Inicial",'1. Tabulación de datos'!$I$11:$I$66,"Insatisfactorio"), "")</f>
        <v/>
      </c>
      <c r="G12" s="180"/>
      <c r="H12" s="180" t="str">
        <f>IFERROR(AVERAGEIFS('1. Tabulación de datos'!$M$11:$M$66,'1. Tabulación de datos'!$A$11:$A$66,"Inicial",'1. Tabulación de datos'!$I$11:$I$66,"En desarrollo"), "")</f>
        <v/>
      </c>
      <c r="I12" s="180"/>
      <c r="J12" s="180" t="str">
        <f>IFERROR(AVERAGEIFS('1. Tabulación de datos'!$M$11:$M$66,'1. Tabulación de datos'!$A$11:$A$66,"Inicial",'1. Tabulación de datos'!$I$11:$I$66,"Satisfactorio"), "")</f>
        <v/>
      </c>
      <c r="K12" s="180"/>
      <c r="L12" s="180" t="str">
        <f>IFERROR(AVERAGEIFS('1. Tabulación de datos'!$M$11:$M$66,'1. Tabulación de datos'!$A$11:$A$66,"Inicial",'1. Tabulación de datos'!$I$11:$I$66,"Ejemplar"), "")</f>
        <v/>
      </c>
      <c r="M12" s="180"/>
      <c r="N12" s="72" t="str">
        <f>IFERROR(J12+L12,"")</f>
        <v/>
      </c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4"/>
      <c r="AA12" s="178"/>
      <c r="AB12" s="215"/>
      <c r="AC12" s="66"/>
    </row>
    <row r="13" spans="1:35" ht="99.75" customHeight="1" x14ac:dyDescent="0.25">
      <c r="A13" s="216" t="s">
        <v>28</v>
      </c>
      <c r="B13" s="179" t="str">
        <f>'2.Análisis y acciones de mejora'!R7</f>
        <v xml:space="preserve">• </v>
      </c>
      <c r="C13" s="179" t="str">
        <f>'2.Análisis y acciones de mejora'!S7</f>
        <v xml:space="preserve">• </v>
      </c>
      <c r="D13" s="179" t="str">
        <f>IF('1. Tabulación de datos'!J10="","",'1. Tabulación de datos'!J10)</f>
        <v>Colocar el criterio 1</v>
      </c>
      <c r="E13" s="179"/>
      <c r="F13" s="180" t="str">
        <f>IFERROR(AVERAGEIFS('1. Tabulación de datos'!$J$11:$J$66,'1. Tabulación de datos'!$A$11:$A$66,"Intermedio",'1. Tabulación de datos'!$I$11:$I$66,"Insatisfactorio"), "")</f>
        <v/>
      </c>
      <c r="G13" s="180"/>
      <c r="H13" s="180" t="str">
        <f>IFERROR(AVERAGEIFS('1. Tabulación de datos'!$J$11:$J$66,'1. Tabulación de datos'!$A$11:$A$66,"Intermedio",'1. Tabulación de datos'!$I$11:$I$66,"En desarrollo"), "")</f>
        <v/>
      </c>
      <c r="I13" s="180"/>
      <c r="J13" s="180" t="str">
        <f>IFERROR(AVERAGEIFS('1. Tabulación de datos'!$J$11:$J$66,'1. Tabulación de datos'!$A$11:$A$66,"Intermedio",'1. Tabulación de datos'!$I$11:$I$66,"Satisfactorio"), "")</f>
        <v/>
      </c>
      <c r="K13" s="180"/>
      <c r="L13" s="182" t="str">
        <f>IFERROR(AVERAGEIFS('1. Tabulación de datos'!$J$11:$J$66,'1. Tabulación de datos'!$A$11:$A$66,"Intermedio",'1. Tabulación de datos'!$I$11:$I$66,"Ejemplar"), "")</f>
        <v/>
      </c>
      <c r="M13" s="182"/>
      <c r="N13" s="72" t="str">
        <f t="shared" ref="N13:N20" si="0">IFERROR(J13+L13,"")</f>
        <v/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4"/>
      <c r="AA13" s="214" t="s">
        <v>26</v>
      </c>
      <c r="AB13" s="215"/>
    </row>
    <row r="14" spans="1:35" ht="99.75" customHeight="1" x14ac:dyDescent="0.25">
      <c r="A14" s="216"/>
      <c r="B14" s="179"/>
      <c r="C14" s="179"/>
      <c r="D14" s="179" t="str">
        <f>IF('1. Tabulación de datos'!K10="","",'1. Tabulación de datos'!K10)</f>
        <v>Colocar el criterio 2</v>
      </c>
      <c r="E14" s="179"/>
      <c r="F14" s="180" t="str">
        <f>IFERROR(AVERAGEIFS('1. Tabulación de datos'!$K$11:$K$66,'1. Tabulación de datos'!$A$11:$A$66,"Intermedio",'1. Tabulación de datos'!$I$11:$I$66,"Insatisfactorio"), "")</f>
        <v/>
      </c>
      <c r="G14" s="180"/>
      <c r="H14" s="180" t="str">
        <f>IFERROR(AVERAGEIFS('1. Tabulación de datos'!$K$11:$K$66,'1. Tabulación de datos'!$A$11:$A$66,"Intermedio",'1. Tabulación de datos'!$I$11:$I$66,"En desarrollo"), "")</f>
        <v/>
      </c>
      <c r="I14" s="180"/>
      <c r="J14" s="180" t="str">
        <f>IFERROR(AVERAGEIFS('1. Tabulación de datos'!$K$11:$K$66,'1. Tabulación de datos'!$A$11:$A$66,"Intermedio",'1. Tabulación de datos'!$I$11:$I$66,"Satisfactorio"), "")</f>
        <v/>
      </c>
      <c r="K14" s="180"/>
      <c r="L14" s="180" t="str">
        <f>IFERROR(AVERAGEIFS('1. Tabulación de datos'!$K$11:$K$66,'1. Tabulación de datos'!$A$11:$A$66,"Intermedio",'1. Tabulación de datos'!$I$11:$I$66,"Ejemplar"), "")</f>
        <v/>
      </c>
      <c r="M14" s="180"/>
      <c r="N14" s="72" t="str">
        <f t="shared" si="0"/>
        <v/>
      </c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  <c r="AA14" s="215"/>
      <c r="AB14" s="215"/>
    </row>
    <row r="15" spans="1:35" ht="99.75" customHeight="1" x14ac:dyDescent="0.25">
      <c r="A15" s="216"/>
      <c r="B15" s="179"/>
      <c r="C15" s="179"/>
      <c r="D15" s="179" t="str">
        <f>IF('1. Tabulación de datos'!L10="","",'1. Tabulación de datos'!L10)</f>
        <v>Colocar el criterio 3</v>
      </c>
      <c r="E15" s="179"/>
      <c r="F15" s="180" t="str">
        <f>IFERROR(AVERAGEIFS('1. Tabulación de datos'!$L$11:$L$66,'1. Tabulación de datos'!$A$11:$A$66,"Intermedio",'1. Tabulación de datos'!$I$11:$I$66,"Insatisfactorio"), "")</f>
        <v/>
      </c>
      <c r="G15" s="180"/>
      <c r="H15" s="180" t="str">
        <f>IFERROR(AVERAGEIFS('1. Tabulación de datos'!$L$11:$L$66,'1. Tabulación de datos'!$A$11:$A$66,"Intermedio",'1. Tabulación de datos'!$I$11:$I$66,"En desarrollo"), "")</f>
        <v/>
      </c>
      <c r="I15" s="180"/>
      <c r="J15" s="180" t="str">
        <f>IFERROR(AVERAGEIFS('1. Tabulación de datos'!$L$11:$L$66,'1. Tabulación de datos'!$A$11:$A$66,"Intermedio",'1. Tabulación de datos'!$I$11:$I$66,"Satisfactorio"), "")</f>
        <v/>
      </c>
      <c r="K15" s="180"/>
      <c r="L15" s="180" t="str">
        <f>IFERROR(AVERAGEIFS('1. Tabulación de datos'!$L$11:$L$66,'1. Tabulación de datos'!$A$11:$A$66,"Intermedio",'1. Tabulación de datos'!$I$11:$I$66,"Ejemplar"), "")</f>
        <v/>
      </c>
      <c r="M15" s="180"/>
      <c r="N15" s="72" t="str">
        <f t="shared" si="0"/>
        <v/>
      </c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  <c r="AA15" s="177" t="str">
        <f>IFERROR(IF(AND(OR(ISBLANK(N13),N13&gt;=AA6), OR(ISBLANK(N14),N14&gt;AA6),OR(ISBLANK(N15),N15&gt;AA6), OR(ISBLANK(N16), N16&gt;AA6)),"Cumple", "No Cumple"),"")</f>
        <v>No Cumple</v>
      </c>
      <c r="AB15" s="177" t="str">
        <f>IFERROR(IF(AND(AA11="Cumple", AA15="Cumple",AA19="Cumple"), "Cumple","No Cumple"),"")</f>
        <v>No Cumple</v>
      </c>
    </row>
    <row r="16" spans="1:35" ht="99.75" customHeight="1" x14ac:dyDescent="0.25">
      <c r="A16" s="216"/>
      <c r="B16" s="179"/>
      <c r="C16" s="179"/>
      <c r="D16" s="179" t="str">
        <f>IF('1. Tabulación de datos'!M10="","",'1. Tabulación de datos'!M10)</f>
        <v>Colocar el criterio 4</v>
      </c>
      <c r="E16" s="179"/>
      <c r="F16" s="180" t="str">
        <f>IFERROR(AVERAGEIFS('1. Tabulación de datos'!$M$11:$M$66,'1. Tabulación de datos'!$A$11:$A$66,"Intermedio",'1. Tabulación de datos'!$I$11:$I$66,"Insatisfactorio"), "")</f>
        <v/>
      </c>
      <c r="G16" s="180"/>
      <c r="H16" s="180" t="str">
        <f>IFERROR(AVERAGEIFS('1. Tabulación de datos'!$M$11:$M$66,'1. Tabulación de datos'!$A$11:$A$66,"Intermedio",'1. Tabulación de datos'!$I$11:$I$66,"En desarrollo"), "")</f>
        <v/>
      </c>
      <c r="I16" s="180"/>
      <c r="J16" s="180" t="str">
        <f>IFERROR(AVERAGEIFS('1. Tabulación de datos'!$M$11:$M$66,'1. Tabulación de datos'!$A$11:$A$66,"Intermedio",'1. Tabulación de datos'!$I$11:$I$66,"Satisfactorio"), "")</f>
        <v/>
      </c>
      <c r="K16" s="180"/>
      <c r="L16" s="180" t="str">
        <f>IFERROR(AVERAGEIFS('1. Tabulación de datos'!$M$11:$M$66,'1. Tabulación de datos'!$A$11:$A$66,"Intermedio",'1. Tabulación de datos'!$I$11:$I$66,"Ejemplar"), "")</f>
        <v/>
      </c>
      <c r="M16" s="180"/>
      <c r="N16" s="72" t="str">
        <f t="shared" si="0"/>
        <v/>
      </c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4"/>
      <c r="AA16" s="178"/>
      <c r="AB16" s="177"/>
    </row>
    <row r="17" spans="1:37" ht="99.75" customHeight="1" x14ac:dyDescent="0.35">
      <c r="A17" s="216" t="s">
        <v>30</v>
      </c>
      <c r="B17" s="179" t="str">
        <f>'2.Análisis y acciones de mejora'!R8</f>
        <v xml:space="preserve">• </v>
      </c>
      <c r="C17" s="179" t="str">
        <f>'2.Análisis y acciones de mejora'!S8</f>
        <v xml:space="preserve">• </v>
      </c>
      <c r="D17" s="179" t="str">
        <f>IF('1. Tabulación de datos'!J10="","",'1. Tabulación de datos'!J10)</f>
        <v>Colocar el criterio 1</v>
      </c>
      <c r="E17" s="179"/>
      <c r="F17" s="180" t="str">
        <f>IFERROR(AVERAGEIFS('1. Tabulación de datos'!$J$11:$J$66,'1. Tabulación de datos'!$A$11:$A$66,"Avanzado",'1. Tabulación de datos'!$I$11:$I$66,"Insatisfactorio"), "")</f>
        <v/>
      </c>
      <c r="G17" s="180"/>
      <c r="H17" s="180" t="str">
        <f>IFERROR(AVERAGEIFS('1. Tabulación de datos'!$J$11:$J$66,'1. Tabulación de datos'!$A$11:$A$66,"Avanzado",'1. Tabulación de datos'!$I$11:$I$66,"En desarrollo"), "")</f>
        <v/>
      </c>
      <c r="I17" s="180"/>
      <c r="J17" s="180" t="str">
        <f>IFERROR(AVERAGEIFS('1. Tabulación de datos'!$J$11:$J$66,'1. Tabulación de datos'!$A$11:$A$66,"Avanzado",'1. Tabulación de datos'!$I$11:$I$66,"Satisfactorio"), "")</f>
        <v/>
      </c>
      <c r="K17" s="180"/>
      <c r="L17" s="182" t="str">
        <f>IFERROR(AVERAGEIFS('1. Tabulación de datos'!$J$11:$J$66,'1. Tabulación de datos'!$A$11:$A$66,"Avanzado",'1. Tabulación de datos'!$I$11:$I$66,"Ejemplar"), "")</f>
        <v/>
      </c>
      <c r="M17" s="182"/>
      <c r="N17" s="72" t="str">
        <f t="shared" si="0"/>
        <v/>
      </c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  <c r="AA17" s="214" t="s">
        <v>29</v>
      </c>
      <c r="AB17" s="177"/>
      <c r="AH17" s="67"/>
      <c r="AI17" s="67"/>
      <c r="AJ17" s="67"/>
      <c r="AK17" s="67"/>
    </row>
    <row r="18" spans="1:37" ht="99.75" customHeight="1" x14ac:dyDescent="0.35">
      <c r="A18" s="216"/>
      <c r="B18" s="179"/>
      <c r="C18" s="179"/>
      <c r="D18" s="179" t="str">
        <f>IF('1. Tabulación de datos'!K10="","",'1. Tabulación de datos'!K10)</f>
        <v>Colocar el criterio 2</v>
      </c>
      <c r="E18" s="179"/>
      <c r="F18" s="180" t="str">
        <f>IFERROR(AVERAGEIFS('1. Tabulación de datos'!$K$11:$K$66,'1. Tabulación de datos'!$A$11:$A$66,"Avanzado",'1. Tabulación de datos'!$I$11:$I$66,"Insatisfactorio"), "")</f>
        <v/>
      </c>
      <c r="G18" s="180"/>
      <c r="H18" s="180" t="str">
        <f>IFERROR(AVERAGEIFS('1. Tabulación de datos'!$K$11:$K$66,'1. Tabulación de datos'!$A$11:$A$66,"Avanzado",'1. Tabulación de datos'!$I$11:$I$66,"En desarrollo"), "")</f>
        <v/>
      </c>
      <c r="I18" s="180"/>
      <c r="J18" s="180" t="str">
        <f>IFERROR(AVERAGEIFS('1. Tabulación de datos'!$K$11:$K$66,'1. Tabulación de datos'!$A$11:$A$66,"Avanzado",'1. Tabulación de datos'!$I$11:$I$66,"Satisfactorio"), "")</f>
        <v/>
      </c>
      <c r="K18" s="180"/>
      <c r="L18" s="180" t="str">
        <f>IFERROR(AVERAGEIFS('1. Tabulación de datos'!$K$11:$K$66,'1. Tabulación de datos'!$A$11:$A$66,"Avanzado",'1. Tabulación de datos'!$I$11:$I$66,"Ejemplar"), "")</f>
        <v/>
      </c>
      <c r="M18" s="180"/>
      <c r="N18" s="72" t="str">
        <f t="shared" si="0"/>
        <v/>
      </c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4"/>
      <c r="AA18" s="215"/>
      <c r="AB18" s="177"/>
      <c r="AH18" s="67"/>
      <c r="AI18" s="67"/>
      <c r="AJ18" s="67"/>
      <c r="AK18" s="67"/>
    </row>
    <row r="19" spans="1:37" ht="99.75" customHeight="1" x14ac:dyDescent="0.35">
      <c r="A19" s="216"/>
      <c r="B19" s="179"/>
      <c r="C19" s="179"/>
      <c r="D19" s="179" t="str">
        <f>IF('1. Tabulación de datos'!L10="","",'1. Tabulación de datos'!L10)</f>
        <v>Colocar el criterio 3</v>
      </c>
      <c r="E19" s="179"/>
      <c r="F19" s="180" t="str">
        <f>IFERROR(AVERAGEIFS('1. Tabulación de datos'!$L$11:$L$66,'1. Tabulación de datos'!$A$11:$A$66,"Avanzado",'1. Tabulación de datos'!$I$11:$I$66,"Insatisfactorio"), "")</f>
        <v/>
      </c>
      <c r="G19" s="180"/>
      <c r="H19" s="180" t="str">
        <f>IFERROR(AVERAGEIFS('1. Tabulación de datos'!$L$11:$L$66,'1. Tabulación de datos'!$A$11:$A$66,"Avanzado",'1. Tabulación de datos'!$I$11:$I$66,"En desarrollo"), "")</f>
        <v/>
      </c>
      <c r="I19" s="180"/>
      <c r="J19" s="180" t="str">
        <f>IFERROR(AVERAGEIFS('1. Tabulación de datos'!$L$11:$L$66,'1. Tabulación de datos'!$A$11:$A$66,"Avanzado",'1. Tabulación de datos'!$I$11:$I$66,"Satisfactorio"), "")</f>
        <v/>
      </c>
      <c r="K19" s="180"/>
      <c r="L19" s="180" t="str">
        <f>IFERROR(AVERAGEIFS('1. Tabulación de datos'!$L$11:$L$66,'1. Tabulación de datos'!$A$11:$A$66,"Avanzado",'1. Tabulación de datos'!$I$11:$I$66,"Ejemplar"), "")</f>
        <v/>
      </c>
      <c r="M19" s="180"/>
      <c r="N19" s="72" t="str">
        <f t="shared" si="0"/>
        <v/>
      </c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4"/>
      <c r="AA19" s="177" t="str">
        <f>IFERROR(IF(AND(OR(ISBLANK(N17),N17&gt;=AA7), OR(ISBLANK(N18),N18&gt;AA7),OR(ISBLANK(N19),N19&gt;AA7), OR(ISBLANK(N20), N20&gt;AA7)),"Cumple", "No Cumple"),"")</f>
        <v>No Cumple</v>
      </c>
      <c r="AB19" s="177"/>
      <c r="AH19" s="67"/>
      <c r="AI19" s="67"/>
      <c r="AJ19" s="67"/>
      <c r="AK19" s="67"/>
    </row>
    <row r="20" spans="1:37" ht="99.75" customHeight="1" x14ac:dyDescent="0.25">
      <c r="A20" s="216"/>
      <c r="B20" s="179"/>
      <c r="C20" s="179"/>
      <c r="D20" s="179" t="str">
        <f>IF('1. Tabulación de datos'!M10="","",'1. Tabulación de datos'!M10)</f>
        <v>Colocar el criterio 4</v>
      </c>
      <c r="E20" s="179"/>
      <c r="F20" s="180" t="str">
        <f>IFERROR(AVERAGEIFS('1. Tabulación de datos'!$M$11:$M$66,'1. Tabulación de datos'!$A$11:$A$66,"Avanzado",'1. Tabulación de datos'!$I$11:$I$66,"Insatisfactorio"), "")</f>
        <v/>
      </c>
      <c r="G20" s="180"/>
      <c r="H20" s="180" t="str">
        <f>IFERROR(AVERAGEIFS('1. Tabulación de datos'!$M$11:$M$66,'1. Tabulación de datos'!$A$11:$A$66,"Avanzado",'1. Tabulación de datos'!$I$11:$I$66,"En desarrollo"), "")</f>
        <v/>
      </c>
      <c r="I20" s="180"/>
      <c r="J20" s="180" t="str">
        <f>IFERROR(AVERAGEIFS('1. Tabulación de datos'!$M$11:$M$66,'1. Tabulación de datos'!$A$11:$A$66,"Avanzado",'1. Tabulación de datos'!$I$11:$I$66,"Satisfactorio"), "")</f>
        <v/>
      </c>
      <c r="K20" s="180"/>
      <c r="L20" s="180" t="str">
        <f>IFERROR(AVERAGEIFS('1. Tabulación de datos'!$M$11:$M$66,'1. Tabulación de datos'!$A$11:$A$66,"Avanzado",'1. Tabulación de datos'!$I$11:$I$66,"Ejemplar"), "")</f>
        <v/>
      </c>
      <c r="M20" s="180"/>
      <c r="N20" s="72" t="str">
        <f t="shared" si="0"/>
        <v/>
      </c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4"/>
      <c r="AA20" s="178"/>
      <c r="AB20" s="178"/>
    </row>
  </sheetData>
  <sheetProtection algorithmName="SHA-512" hashValue="Jhz9H2NIPvD5yjv9LMIED8A05ZLwRTlPGcjRTe4jtxK4ZThZAyqApMijoWnO0FNv1VsILZnYSDmItYc7oMmrbg==" saltValue="yzsn6JUgKXv6guJ78RliXw==" spinCount="100000" sheet="1" objects="1" scenarios="1" formatCells="0" formatColumns="0" formatRows="0"/>
  <mergeCells count="109">
    <mergeCell ref="A6:C7"/>
    <mergeCell ref="A2:C5"/>
    <mergeCell ref="AA13:AA14"/>
    <mergeCell ref="AA15:AA16"/>
    <mergeCell ref="AA19:AA20"/>
    <mergeCell ref="AA17:AA18"/>
    <mergeCell ref="AB9:AB14"/>
    <mergeCell ref="AB15:AB20"/>
    <mergeCell ref="G5:J5"/>
    <mergeCell ref="D5:F5"/>
    <mergeCell ref="AA9:AA10"/>
    <mergeCell ref="A9:A12"/>
    <mergeCell ref="A13:A16"/>
    <mergeCell ref="A17:A20"/>
    <mergeCell ref="B9:B12"/>
    <mergeCell ref="C9:C12"/>
    <mergeCell ref="B13:B16"/>
    <mergeCell ref="C13:C16"/>
    <mergeCell ref="B17:B20"/>
    <mergeCell ref="D16:E16"/>
    <mergeCell ref="D15:E15"/>
    <mergeCell ref="D14:E14"/>
    <mergeCell ref="D12:E12"/>
    <mergeCell ref="C17:C20"/>
    <mergeCell ref="D20:E20"/>
    <mergeCell ref="D4:J4"/>
    <mergeCell ref="AA4:AB4"/>
    <mergeCell ref="K5:P5"/>
    <mergeCell ref="K6:P6"/>
    <mergeCell ref="K7:P7"/>
    <mergeCell ref="Q5:Z5"/>
    <mergeCell ref="Q6:Z6"/>
    <mergeCell ref="Q7:Z7"/>
    <mergeCell ref="AA5:AB5"/>
    <mergeCell ref="AA6:AB6"/>
    <mergeCell ref="AA7:AB7"/>
    <mergeCell ref="K4:P4"/>
    <mergeCell ref="Q4:Z4"/>
    <mergeCell ref="D6:F6"/>
    <mergeCell ref="G6:J6"/>
    <mergeCell ref="G7:J7"/>
    <mergeCell ref="D13:E13"/>
    <mergeCell ref="F13:G13"/>
    <mergeCell ref="H13:I13"/>
    <mergeCell ref="J13:K13"/>
    <mergeCell ref="J15:K15"/>
    <mergeCell ref="D17:E17"/>
    <mergeCell ref="F17:G17"/>
    <mergeCell ref="D2:AB2"/>
    <mergeCell ref="D7:F7"/>
    <mergeCell ref="D3:AB3"/>
    <mergeCell ref="F20:G20"/>
    <mergeCell ref="H20:I20"/>
    <mergeCell ref="J20:K20"/>
    <mergeCell ref="L20:M20"/>
    <mergeCell ref="L17:M17"/>
    <mergeCell ref="O17:Z20"/>
    <mergeCell ref="F18:G18"/>
    <mergeCell ref="H18:I18"/>
    <mergeCell ref="J18:K18"/>
    <mergeCell ref="L18:M18"/>
    <mergeCell ref="F19:G19"/>
    <mergeCell ref="H19:I19"/>
    <mergeCell ref="J19:K19"/>
    <mergeCell ref="D19:E19"/>
    <mergeCell ref="D18:E18"/>
    <mergeCell ref="L15:M15"/>
    <mergeCell ref="F16:G16"/>
    <mergeCell ref="H16:I16"/>
    <mergeCell ref="J16:K16"/>
    <mergeCell ref="L16:M16"/>
    <mergeCell ref="L19:M19"/>
    <mergeCell ref="H17:I17"/>
    <mergeCell ref="J17:K17"/>
    <mergeCell ref="L10:M10"/>
    <mergeCell ref="F11:G11"/>
    <mergeCell ref="H11:I11"/>
    <mergeCell ref="L13:M13"/>
    <mergeCell ref="O13:Z16"/>
    <mergeCell ref="F14:G14"/>
    <mergeCell ref="H14:I14"/>
    <mergeCell ref="J14:K14"/>
    <mergeCell ref="L14:M14"/>
    <mergeCell ref="F15:G15"/>
    <mergeCell ref="H15:I15"/>
    <mergeCell ref="L8:M8"/>
    <mergeCell ref="O8:Z8"/>
    <mergeCell ref="AA11:AA12"/>
    <mergeCell ref="D9:E9"/>
    <mergeCell ref="F9:G9"/>
    <mergeCell ref="H9:I9"/>
    <mergeCell ref="J9:K9"/>
    <mergeCell ref="J11:K11"/>
    <mergeCell ref="D11:E11"/>
    <mergeCell ref="D10:E10"/>
    <mergeCell ref="D8:E8"/>
    <mergeCell ref="F8:G8"/>
    <mergeCell ref="H8:I8"/>
    <mergeCell ref="J8:K8"/>
    <mergeCell ref="L11:M11"/>
    <mergeCell ref="F12:G12"/>
    <mergeCell ref="H12:I12"/>
    <mergeCell ref="J12:K12"/>
    <mergeCell ref="L12:M12"/>
    <mergeCell ref="L9:M9"/>
    <mergeCell ref="O9:Z12"/>
    <mergeCell ref="F10:G10"/>
    <mergeCell ref="H10:I10"/>
    <mergeCell ref="J10:K10"/>
  </mergeCells>
  <pageMargins left="0.7" right="0.7" top="0.75" bottom="0.75" header="0.3" footer="0.3"/>
  <pageSetup paperSize="9" scale="3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06C3-DCCA-4BE4-807D-040B35B2727E}">
  <sheetPr>
    <pageSetUpPr fitToPage="1"/>
  </sheetPr>
  <dimension ref="A1:O36"/>
  <sheetViews>
    <sheetView tabSelected="1" zoomScale="30" zoomScaleNormal="30" zoomScaleSheetLayoutView="40" workbookViewId="0">
      <selection activeCell="E3" sqref="E3:O5"/>
    </sheetView>
  </sheetViews>
  <sheetFormatPr baseColWidth="10" defaultRowHeight="15" x14ac:dyDescent="0.25"/>
  <cols>
    <col min="1" max="2" width="14.28515625" style="32" customWidth="1"/>
    <col min="3" max="3" width="20.140625" style="32" customWidth="1"/>
    <col min="4" max="4" width="26.85546875" style="32" customWidth="1"/>
    <col min="5" max="5" width="25.28515625" style="32" customWidth="1"/>
    <col min="6" max="6" width="34.140625" style="32" customWidth="1"/>
    <col min="7" max="7" width="26" style="32" customWidth="1"/>
    <col min="8" max="8" width="22.7109375" style="32" customWidth="1"/>
    <col min="9" max="9" width="12.85546875" style="32" customWidth="1"/>
    <col min="10" max="10" width="19.85546875" style="32" customWidth="1"/>
    <col min="11" max="11" width="26.85546875" style="32" customWidth="1"/>
    <col min="12" max="12" width="31.85546875" style="32" customWidth="1"/>
    <col min="13" max="13" width="37.140625" style="32" customWidth="1"/>
    <col min="14" max="14" width="40.140625" style="32" customWidth="1"/>
    <col min="15" max="15" width="45.28515625" style="32" customWidth="1"/>
    <col min="16" max="16384" width="11.42578125" style="32"/>
  </cols>
  <sheetData>
    <row r="1" spans="1:15" ht="7.5" customHeight="1" x14ac:dyDescent="0.25"/>
    <row r="2" spans="1:15" ht="33.75" customHeight="1" x14ac:dyDescent="0.25"/>
    <row r="3" spans="1:15" ht="45.75" customHeight="1" x14ac:dyDescent="0.25">
      <c r="A3" s="231" t="s">
        <v>51</v>
      </c>
      <c r="B3" s="232"/>
      <c r="C3" s="232"/>
      <c r="D3" s="232"/>
      <c r="E3" s="222" t="s">
        <v>86</v>
      </c>
      <c r="F3" s="223"/>
      <c r="G3" s="223"/>
      <c r="H3" s="223"/>
      <c r="I3" s="223"/>
      <c r="J3" s="223"/>
      <c r="K3" s="223"/>
      <c r="L3" s="223"/>
      <c r="M3" s="223"/>
      <c r="N3" s="223"/>
      <c r="O3" s="224"/>
    </row>
    <row r="4" spans="1:15" ht="37.5" customHeight="1" x14ac:dyDescent="0.25">
      <c r="A4" s="233"/>
      <c r="B4" s="232"/>
      <c r="C4" s="232"/>
      <c r="D4" s="232"/>
      <c r="E4" s="225"/>
      <c r="F4" s="226"/>
      <c r="G4" s="226"/>
      <c r="H4" s="226"/>
      <c r="I4" s="226"/>
      <c r="J4" s="226"/>
      <c r="K4" s="226"/>
      <c r="L4" s="226"/>
      <c r="M4" s="226"/>
      <c r="N4" s="226"/>
      <c r="O4" s="227"/>
    </row>
    <row r="5" spans="1:15" ht="11.25" customHeight="1" x14ac:dyDescent="0.25">
      <c r="A5" s="233"/>
      <c r="B5" s="232"/>
      <c r="C5" s="232"/>
      <c r="D5" s="23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7"/>
    </row>
    <row r="6" spans="1:15" ht="40.5" customHeight="1" x14ac:dyDescent="0.25">
      <c r="A6" s="234"/>
      <c r="B6" s="235"/>
      <c r="C6" s="235"/>
      <c r="D6" s="235"/>
      <c r="E6" s="228" t="s">
        <v>82</v>
      </c>
      <c r="F6" s="229"/>
      <c r="G6" s="229"/>
      <c r="H6" s="229"/>
      <c r="I6" s="229"/>
      <c r="J6" s="229"/>
      <c r="K6" s="229"/>
      <c r="L6" s="229"/>
      <c r="M6" s="229"/>
      <c r="N6" s="229"/>
      <c r="O6" s="230"/>
    </row>
    <row r="7" spans="1:15" ht="147" customHeight="1" x14ac:dyDescent="0.25">
      <c r="A7" s="221" t="s">
        <v>31</v>
      </c>
      <c r="B7" s="221"/>
      <c r="C7" s="76" t="s">
        <v>32</v>
      </c>
      <c r="D7" s="77" t="s">
        <v>1</v>
      </c>
      <c r="E7" s="78" t="s">
        <v>5</v>
      </c>
      <c r="F7" s="78" t="s">
        <v>33</v>
      </c>
      <c r="G7" s="79" t="s">
        <v>4</v>
      </c>
      <c r="H7" s="78" t="s">
        <v>34</v>
      </c>
      <c r="I7" s="78" t="s">
        <v>6</v>
      </c>
      <c r="J7" s="78" t="s">
        <v>80</v>
      </c>
      <c r="K7" s="78" t="s">
        <v>79</v>
      </c>
      <c r="L7" s="78" t="s">
        <v>22</v>
      </c>
      <c r="M7" s="78" t="s">
        <v>71</v>
      </c>
      <c r="N7" s="78" t="s">
        <v>72</v>
      </c>
      <c r="O7" s="78" t="s">
        <v>73</v>
      </c>
    </row>
    <row r="8" spans="1:15" ht="207" customHeight="1" x14ac:dyDescent="0.25">
      <c r="A8" s="217">
        <f>IFERROR('1. Tabulación de datos'!G4,"")</f>
        <v>0</v>
      </c>
      <c r="B8" s="217"/>
      <c r="C8" s="31" t="s">
        <v>12</v>
      </c>
      <c r="D8" s="29" t="str">
        <f>'2.Análisis y acciones de mejora'!F6</f>
        <v xml:space="preserve">• </v>
      </c>
      <c r="E8" s="29" t="str">
        <f>'2.Análisis y acciones de mejora'!R6</f>
        <v xml:space="preserve">• </v>
      </c>
      <c r="F8" s="29" t="str">
        <f>'2.Análisis y acciones de mejora'!T6</f>
        <v xml:space="preserve">• </v>
      </c>
      <c r="G8" s="29" t="str">
        <f>'2.Análisis y acciones de mejora'!S6</f>
        <v xml:space="preserve">• </v>
      </c>
      <c r="H8" s="217">
        <f>IFERROR('1. Tabulación de datos'!G5,"")</f>
        <v>0</v>
      </c>
      <c r="I8" s="30" t="str">
        <f>'2.Análisis y acciones de mejora'!K6</f>
        <v/>
      </c>
      <c r="J8" s="30" t="str">
        <f>+IFERROR(AVERAGE('3.Evaluación de datos'!N9:N12),"")</f>
        <v/>
      </c>
      <c r="K8" s="218" t="str">
        <f>'3.Evaluación de datos'!AB15</f>
        <v>No Cumple</v>
      </c>
      <c r="L8" s="29" t="str">
        <f>'2.Análisis y acciones de mejora'!U6</f>
        <v xml:space="preserve">• </v>
      </c>
      <c r="M8" s="29" t="str">
        <f>IF(LEN('2.Análisis y acciones de mejora'!V6)&gt;3, '2.Análisis y acciones de mejora'!V6, "")</f>
        <v/>
      </c>
      <c r="N8" s="29" t="str">
        <f>IF(LEN('2.Análisis y acciones de mejora'!W6)&gt;3, '2.Análisis y acciones de mejora'!W6, "")</f>
        <v/>
      </c>
      <c r="O8" s="29" t="str">
        <f>IF(LEN('2.Análisis y acciones de mejora'!X6)&gt;3, '2.Análisis y acciones de mejora'!X6, "")</f>
        <v/>
      </c>
    </row>
    <row r="9" spans="1:15" ht="207" customHeight="1" x14ac:dyDescent="0.25">
      <c r="A9" s="217"/>
      <c r="B9" s="217"/>
      <c r="C9" s="31" t="s">
        <v>28</v>
      </c>
      <c r="D9" s="29" t="str">
        <f>'2.Análisis y acciones de mejora'!F7</f>
        <v xml:space="preserve">• </v>
      </c>
      <c r="E9" s="29" t="str">
        <f>'2.Análisis y acciones de mejora'!R7</f>
        <v xml:space="preserve">• </v>
      </c>
      <c r="F9" s="29" t="str">
        <f>'2.Análisis y acciones de mejora'!T7</f>
        <v xml:space="preserve">• </v>
      </c>
      <c r="G9" s="29" t="str">
        <f>'2.Análisis y acciones de mejora'!S7</f>
        <v xml:space="preserve">• </v>
      </c>
      <c r="H9" s="217"/>
      <c r="I9" s="30" t="str">
        <f>'2.Análisis y acciones de mejora'!K7</f>
        <v/>
      </c>
      <c r="J9" s="30" t="str">
        <f>+IFERROR(AVERAGE('3.Evaluación de datos'!N13:N16),"")</f>
        <v/>
      </c>
      <c r="K9" s="219"/>
      <c r="L9" s="29" t="str">
        <f>'2.Análisis y acciones de mejora'!U7</f>
        <v xml:space="preserve">• </v>
      </c>
      <c r="M9" s="29" t="str">
        <f>IF(LEN('2.Análisis y acciones de mejora'!V7)&gt;3, '2.Análisis y acciones de mejora'!V7, "")</f>
        <v/>
      </c>
      <c r="N9" s="29" t="str">
        <f>IF(LEN('2.Análisis y acciones de mejora'!W7)&gt;3, '2.Análisis y acciones de mejora'!W7, "")</f>
        <v/>
      </c>
      <c r="O9" s="29" t="str">
        <f>IF(LEN('2.Análisis y acciones de mejora'!X7)&gt;3, '2.Análisis y acciones de mejora'!X7, "")</f>
        <v/>
      </c>
    </row>
    <row r="10" spans="1:15" ht="207" customHeight="1" x14ac:dyDescent="0.25">
      <c r="A10" s="217"/>
      <c r="B10" s="217"/>
      <c r="C10" s="31" t="s">
        <v>30</v>
      </c>
      <c r="D10" s="29" t="str">
        <f>'2.Análisis y acciones de mejora'!F8</f>
        <v xml:space="preserve">• </v>
      </c>
      <c r="E10" s="29" t="str">
        <f>'2.Análisis y acciones de mejora'!R8</f>
        <v xml:space="preserve">• </v>
      </c>
      <c r="F10" s="29" t="str">
        <f>'2.Análisis y acciones de mejora'!T8</f>
        <v xml:space="preserve">• </v>
      </c>
      <c r="G10" s="29" t="str">
        <f>'2.Análisis y acciones de mejora'!S8</f>
        <v xml:space="preserve">• </v>
      </c>
      <c r="H10" s="217"/>
      <c r="I10" s="30" t="str">
        <f>'2.Análisis y acciones de mejora'!K8</f>
        <v/>
      </c>
      <c r="J10" s="30" t="str">
        <f>+IFERROR(AVERAGE('3.Evaluación de datos'!N17:N20),"")</f>
        <v/>
      </c>
      <c r="K10" s="220"/>
      <c r="L10" s="29" t="str">
        <f>'2.Análisis y acciones de mejora'!U8</f>
        <v xml:space="preserve">• </v>
      </c>
      <c r="M10" s="29" t="str">
        <f>IF(LEN('2.Análisis y acciones de mejora'!V8)&gt;3, '2.Análisis y acciones de mejora'!V8, "")</f>
        <v/>
      </c>
      <c r="N10" s="29" t="str">
        <f>IF(LEN('2.Análisis y acciones de mejora'!W8)&gt;3, '2.Análisis y acciones de mejora'!W8, "")</f>
        <v/>
      </c>
      <c r="O10" s="29" t="str">
        <f>IF(LEN('2.Análisis y acciones de mejora'!X8)&gt;3, '2.Análisis y acciones de mejora'!X8, "")</f>
        <v/>
      </c>
    </row>
    <row r="20" spans="1:4" ht="63" hidden="1" x14ac:dyDescent="0.25">
      <c r="A20" s="69" t="str">
        <f>'3.Evaluación de datos'!A8</f>
        <v>Nivel de aprendizaje</v>
      </c>
      <c r="B20" s="69" t="str">
        <f>'3.Evaluación de datos'!D8</f>
        <v>Criterios</v>
      </c>
      <c r="C20" s="69" t="str">
        <f>'3.Evaluación de datos'!J8</f>
        <v>Satisfactorio</v>
      </c>
      <c r="D20" s="69" t="str">
        <f>'3.Evaluación de datos'!L8</f>
        <v>Ejemplar</v>
      </c>
    </row>
    <row r="21" spans="1:4" ht="15" hidden="1" customHeight="1" x14ac:dyDescent="0.25">
      <c r="A21" s="236" t="str">
        <f>'3.Evaluación de datos'!A9</f>
        <v>Inicial</v>
      </c>
      <c r="B21" s="74" t="str">
        <f>'3.Evaluación de datos'!D9</f>
        <v>Colocar el criterio 1</v>
      </c>
      <c r="C21" s="75" t="str">
        <f>'3.Evaluación de datos'!J9</f>
        <v/>
      </c>
      <c r="D21" s="75" t="str">
        <f>'3.Evaluación de datos'!L9</f>
        <v/>
      </c>
    </row>
    <row r="22" spans="1:4" ht="15" hidden="1" customHeight="1" x14ac:dyDescent="0.25">
      <c r="A22" s="236"/>
      <c r="B22" s="74" t="str">
        <f>'3.Evaluación de datos'!D10</f>
        <v>Colocar el criterio 2</v>
      </c>
      <c r="C22" s="75" t="str">
        <f>'3.Evaluación de datos'!J10</f>
        <v/>
      </c>
      <c r="D22" s="75" t="str">
        <f>'3.Evaluación de datos'!L10</f>
        <v/>
      </c>
    </row>
    <row r="23" spans="1:4" ht="15" hidden="1" customHeight="1" x14ac:dyDescent="0.25">
      <c r="A23" s="236"/>
      <c r="B23" s="74" t="str">
        <f>'3.Evaluación de datos'!D11</f>
        <v>Colocar el criterio 3</v>
      </c>
      <c r="C23" s="75" t="str">
        <f>'3.Evaluación de datos'!J11</f>
        <v/>
      </c>
      <c r="D23" s="75" t="str">
        <f>'3.Evaluación de datos'!L11</f>
        <v/>
      </c>
    </row>
    <row r="24" spans="1:4" ht="15.75" hidden="1" customHeight="1" x14ac:dyDescent="0.25">
      <c r="A24" s="236"/>
      <c r="B24" s="74" t="str">
        <f>'3.Evaluación de datos'!D12</f>
        <v>Colocar el criterio 4</v>
      </c>
      <c r="C24" s="75" t="str">
        <f>'3.Evaluación de datos'!J12</f>
        <v/>
      </c>
      <c r="D24" s="75" t="str">
        <f>'3.Evaluación de datos'!L12</f>
        <v/>
      </c>
    </row>
    <row r="25" spans="1:4" ht="15" hidden="1" customHeight="1" x14ac:dyDescent="0.25">
      <c r="A25" s="236" t="str">
        <f>'3.Evaluación de datos'!A13</f>
        <v>Intermedio</v>
      </c>
      <c r="B25" s="74" t="str">
        <f>'3.Evaluación de datos'!D13</f>
        <v>Colocar el criterio 1</v>
      </c>
      <c r="C25" s="75" t="str">
        <f>'3.Evaluación de datos'!J13</f>
        <v/>
      </c>
      <c r="D25" s="75" t="str">
        <f>'3.Evaluación de datos'!L13</f>
        <v/>
      </c>
    </row>
    <row r="26" spans="1:4" ht="15" hidden="1" customHeight="1" x14ac:dyDescent="0.25">
      <c r="A26" s="236"/>
      <c r="B26" s="74" t="str">
        <f>'3.Evaluación de datos'!D14</f>
        <v>Colocar el criterio 2</v>
      </c>
      <c r="C26" s="75" t="str">
        <f>'3.Evaluación de datos'!J14</f>
        <v/>
      </c>
      <c r="D26" s="75" t="str">
        <f>'3.Evaluación de datos'!L14</f>
        <v/>
      </c>
    </row>
    <row r="27" spans="1:4" ht="15" hidden="1" customHeight="1" x14ac:dyDescent="0.25">
      <c r="A27" s="236"/>
      <c r="B27" s="74" t="str">
        <f>'3.Evaluación de datos'!D15</f>
        <v>Colocar el criterio 3</v>
      </c>
      <c r="C27" s="75" t="str">
        <f>'3.Evaluación de datos'!J15</f>
        <v/>
      </c>
      <c r="D27" s="75" t="str">
        <f>'3.Evaluación de datos'!L15</f>
        <v/>
      </c>
    </row>
    <row r="28" spans="1:4" ht="15.75" hidden="1" customHeight="1" x14ac:dyDescent="0.25">
      <c r="A28" s="236"/>
      <c r="B28" s="74" t="str">
        <f>'3.Evaluación de datos'!D16</f>
        <v>Colocar el criterio 4</v>
      </c>
      <c r="C28" s="75" t="str">
        <f>'3.Evaluación de datos'!J16</f>
        <v/>
      </c>
      <c r="D28" s="75" t="str">
        <f>'3.Evaluación de datos'!L16</f>
        <v/>
      </c>
    </row>
    <row r="29" spans="1:4" ht="15" hidden="1" customHeight="1" x14ac:dyDescent="0.25">
      <c r="A29" s="236" t="str">
        <f>'3.Evaluación de datos'!A17</f>
        <v>Avanzado</v>
      </c>
      <c r="B29" s="74" t="str">
        <f>'3.Evaluación de datos'!D17</f>
        <v>Colocar el criterio 1</v>
      </c>
      <c r="C29" s="75" t="str">
        <f>'3.Evaluación de datos'!J17</f>
        <v/>
      </c>
      <c r="D29" s="75" t="str">
        <f>'3.Evaluación de datos'!L17</f>
        <v/>
      </c>
    </row>
    <row r="30" spans="1:4" ht="15" hidden="1" customHeight="1" x14ac:dyDescent="0.25">
      <c r="A30" s="236"/>
      <c r="B30" s="74" t="str">
        <f>'3.Evaluación de datos'!D18</f>
        <v>Colocar el criterio 2</v>
      </c>
      <c r="C30" s="75" t="str">
        <f>'3.Evaluación de datos'!J18</f>
        <v/>
      </c>
      <c r="D30" s="75" t="str">
        <f>'3.Evaluación de datos'!L18</f>
        <v/>
      </c>
    </row>
    <row r="31" spans="1:4" ht="15" hidden="1" customHeight="1" x14ac:dyDescent="0.25">
      <c r="A31" s="236"/>
      <c r="B31" s="74" t="str">
        <f>'3.Evaluación de datos'!D19</f>
        <v>Colocar el criterio 3</v>
      </c>
      <c r="C31" s="75" t="str">
        <f>'3.Evaluación de datos'!J19</f>
        <v/>
      </c>
      <c r="D31" s="75" t="str">
        <f>'3.Evaluación de datos'!L19</f>
        <v/>
      </c>
    </row>
    <row r="32" spans="1:4" ht="15.75" hidden="1" customHeight="1" x14ac:dyDescent="0.25">
      <c r="A32" s="236"/>
      <c r="B32" s="74" t="str">
        <f>'3.Evaluación de datos'!D20</f>
        <v>Colocar el criterio 4</v>
      </c>
      <c r="C32" s="75" t="str">
        <f>'3.Evaluación de datos'!J20</f>
        <v/>
      </c>
      <c r="D32" s="75" t="str">
        <f>'3.Evaluación de datos'!L20</f>
        <v/>
      </c>
    </row>
    <row r="33" spans="1:6" hidden="1" x14ac:dyDescent="0.25"/>
    <row r="34" spans="1:6" hidden="1" x14ac:dyDescent="0.25">
      <c r="A34" s="32" t="s">
        <v>74</v>
      </c>
      <c r="C34" s="32" t="s">
        <v>75</v>
      </c>
      <c r="E34" s="32" t="s">
        <v>76</v>
      </c>
    </row>
    <row r="35" spans="1:6" hidden="1" x14ac:dyDescent="0.25">
      <c r="A35" s="63" t="str">
        <f>I8</f>
        <v/>
      </c>
      <c r="B35" s="62">
        <v>1</v>
      </c>
      <c r="C35" s="63" t="str">
        <f>I9</f>
        <v/>
      </c>
      <c r="D35" s="62">
        <v>0.66666000000000003</v>
      </c>
      <c r="E35" s="63" t="str">
        <f>I10</f>
        <v/>
      </c>
      <c r="F35" s="62">
        <v>0.33329999999999999</v>
      </c>
    </row>
    <row r="36" spans="1:6" hidden="1" x14ac:dyDescent="0.25">
      <c r="A36" s="63" t="str">
        <f>I8</f>
        <v/>
      </c>
      <c r="B36" s="62">
        <v>0.66666599999999998</v>
      </c>
      <c r="C36" s="64" t="str">
        <f>I9</f>
        <v/>
      </c>
      <c r="D36" s="62">
        <v>0.33</v>
      </c>
      <c r="E36" s="64" t="str">
        <f>I10</f>
        <v/>
      </c>
      <c r="F36" s="62">
        <v>0</v>
      </c>
    </row>
  </sheetData>
  <sheetProtection algorithmName="SHA-512" hashValue="ozsX7UeJzNiPGBc9AvDa6q53BU0I3+KfoKcs2D4JIxsw5/ijJoCNdqpGBw7p4lQdOhFfPPRQKu1OkwMCiBYLTQ==" saltValue="GB9PNqiHSJrXJESXX9QQgw==" spinCount="100000" sheet="1" scenarios="1" formatCells="0" formatColumns="0" formatRows="0"/>
  <mergeCells count="10">
    <mergeCell ref="A21:A24"/>
    <mergeCell ref="A25:A28"/>
    <mergeCell ref="A29:A32"/>
    <mergeCell ref="A8:B10"/>
    <mergeCell ref="H8:H10"/>
    <mergeCell ref="K8:K10"/>
    <mergeCell ref="A7:B7"/>
    <mergeCell ref="E3:O5"/>
    <mergeCell ref="E6:O6"/>
    <mergeCell ref="A3:D6"/>
  </mergeCells>
  <pageMargins left="0.25" right="0.25" top="0.75" bottom="0.75" header="0.3" footer="0.3"/>
  <pageSetup paperSize="9" scale="1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Tabulación de datos</vt:lpstr>
      <vt:lpstr>2.Análisis y acciones de mejora</vt:lpstr>
      <vt:lpstr>3.Evaluación de datos</vt:lpstr>
      <vt:lpstr>4. Propuesta de AC 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Flores Garzon</dc:creator>
  <cp:lastModifiedBy>Ana Belen Castro Amaya</cp:lastModifiedBy>
  <cp:lastPrinted>2025-04-24T01:55:34Z</cp:lastPrinted>
  <dcterms:created xsi:type="dcterms:W3CDTF">2025-03-25T17:06:47Z</dcterms:created>
  <dcterms:modified xsi:type="dcterms:W3CDTF">2025-04-24T22:21:13Z</dcterms:modified>
</cp:coreProperties>
</file>